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theme/themeOverride1.xml" ContentType="application/vnd.openxmlformats-officedocument.themeOverride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theme/themeOverride2.xml" ContentType="application/vnd.openxmlformats-officedocument.themeOverride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theme/themeOverride3.xml" ContentType="application/vnd.openxmlformats-officedocument.themeOverride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theme/themeOverride4.xml" ContentType="application/vnd.openxmlformats-officedocument.themeOverride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theme/themeOverride5.xml" ContentType="application/vnd.openxmlformats-officedocument.themeOverride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theme/themeOverride6.xml" ContentType="application/vnd.openxmlformats-officedocument.themeOverride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theme/themeOverride7.xml" ContentType="application/vnd.openxmlformats-officedocument.themeOverride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theme/themeOverride8.xml" ContentType="application/vnd.openxmlformats-officedocument.themeOverride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theme/themeOverride9.xml" ContentType="application/vnd.openxmlformats-officedocument.themeOverride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theme/themeOverride10.xml" ContentType="application/vnd.openxmlformats-officedocument.themeOverride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theme/themeOverride11.xml" ContentType="application/vnd.openxmlformats-officedocument.themeOverride+xml"/>
  <Override PartName="/xl/drawings/drawing24.xml" ContentType="application/vnd.openxmlformats-officedocument.drawingml.chartshapes+xml"/>
  <Override PartName="/xl/charts/chart23.xml" ContentType="application/vnd.openxmlformats-officedocument.drawingml.chart+xml"/>
  <Override PartName="/xl/theme/themeOverride12.xml" ContentType="application/vnd.openxmlformats-officedocument.themeOverride+xml"/>
  <Override PartName="/xl/drawings/drawing25.xml" ContentType="application/vnd.openxmlformats-officedocument.drawingml.chartshapes+xml"/>
  <Override PartName="/xl/charts/chart24.xml" ContentType="application/vnd.openxmlformats-officedocument.drawingml.chart+xml"/>
  <Override PartName="/xl/theme/themeOverride13.xml" ContentType="application/vnd.openxmlformats-officedocument.themeOverride+xml"/>
  <Override PartName="/xl/drawings/drawing26.xml" ContentType="application/vnd.openxmlformats-officedocument.drawingml.chartshapes+xml"/>
  <Override PartName="/xl/charts/chart25.xml" ContentType="application/vnd.openxmlformats-officedocument.drawingml.chart+xml"/>
  <Override PartName="/xl/theme/themeOverride14.xml" ContentType="application/vnd.openxmlformats-officedocument.themeOverride+xml"/>
  <Override PartName="/xl/drawings/drawing27.xml" ContentType="application/vnd.openxmlformats-officedocument.drawingml.chartshapes+xml"/>
  <Override PartName="/xl/charts/chart26.xml" ContentType="application/vnd.openxmlformats-officedocument.drawingml.chart+xml"/>
  <Override PartName="/xl/theme/themeOverride15.xml" ContentType="application/vnd.openxmlformats-officedocument.themeOverride+xml"/>
  <Override PartName="/xl/drawings/drawing28.xml" ContentType="application/vnd.openxmlformats-officedocument.drawingml.chartshapes+xml"/>
  <Override PartName="/xl/charts/chart27.xml" ContentType="application/vnd.openxmlformats-officedocument.drawingml.chart+xml"/>
  <Override PartName="/xl/theme/themeOverride16.xml" ContentType="application/vnd.openxmlformats-officedocument.themeOverride+xml"/>
  <Override PartName="/xl/drawings/drawing29.xml" ContentType="application/vnd.openxmlformats-officedocument.drawingml.chartshapes+xml"/>
  <Override PartName="/xl/charts/chart28.xml" ContentType="application/vnd.openxmlformats-officedocument.drawingml.chart+xml"/>
  <Override PartName="/xl/theme/themeOverride17.xml" ContentType="application/vnd.openxmlformats-officedocument.themeOverride+xml"/>
  <Override PartName="/xl/drawings/drawing30.xml" ContentType="application/vnd.openxmlformats-officedocument.drawingml.chartshapes+xml"/>
  <Override PartName="/xl/charts/chart29.xml" ContentType="application/vnd.openxmlformats-officedocument.drawingml.chart+xml"/>
  <Override PartName="/xl/theme/themeOverride18.xml" ContentType="application/vnd.openxmlformats-officedocument.themeOverride+xml"/>
  <Override PartName="/xl/drawings/drawing31.xml" ContentType="application/vnd.openxmlformats-officedocument.drawingml.chartshapes+xml"/>
  <Override PartName="/xl/charts/chart30.xml" ContentType="application/vnd.openxmlformats-officedocument.drawingml.chart+xml"/>
  <Override PartName="/xl/theme/themeOverride19.xml" ContentType="application/vnd.openxmlformats-officedocument.themeOverride+xml"/>
  <Override PartName="/xl/drawings/drawing32.xml" ContentType="application/vnd.openxmlformats-officedocument.drawingml.chartshapes+xml"/>
  <Override PartName="/xl/charts/chart31.xml" ContentType="application/vnd.openxmlformats-officedocument.drawingml.chart+xml"/>
  <Override PartName="/xl/theme/themeOverride20.xml" ContentType="application/vnd.openxmlformats-officedocument.themeOverride+xml"/>
  <Override PartName="/xl/drawings/drawing33.xml" ContentType="application/vnd.openxmlformats-officedocument.drawingml.chartshapes+xml"/>
  <Override PartName="/xl/charts/chart32.xml" ContentType="application/vnd.openxmlformats-officedocument.drawingml.chart+xml"/>
  <Override PartName="/xl/theme/themeOverride21.xml" ContentType="application/vnd.openxmlformats-officedocument.themeOverride+xml"/>
  <Override PartName="/xl/drawings/drawing34.xml" ContentType="application/vnd.openxmlformats-officedocument.drawingml.chartshapes+xml"/>
  <Override PartName="/xl/charts/chart33.xml" ContentType="application/vnd.openxmlformats-officedocument.drawingml.chart+xml"/>
  <Override PartName="/xl/theme/themeOverride22.xml" ContentType="application/vnd.openxmlformats-officedocument.themeOverride+xml"/>
  <Override PartName="/xl/drawings/drawing35.xml" ContentType="application/vnd.openxmlformats-officedocument.drawingml.chartshapes+xml"/>
  <Override PartName="/xl/charts/chart34.xml" ContentType="application/vnd.openxmlformats-officedocument.drawingml.chart+xml"/>
  <Override PartName="/xl/theme/themeOverride23.xml" ContentType="application/vnd.openxmlformats-officedocument.themeOverride+xml"/>
  <Override PartName="/xl/drawings/drawing36.xml" ContentType="application/vnd.openxmlformats-officedocument.drawingml.chartshapes+xml"/>
  <Override PartName="/xl/charts/chart35.xml" ContentType="application/vnd.openxmlformats-officedocument.drawingml.chart+xml"/>
  <Override PartName="/xl/theme/themeOverride24.xml" ContentType="application/vnd.openxmlformats-officedocument.themeOverride+xml"/>
  <Override PartName="/xl/drawings/drawing37.xml" ContentType="application/vnd.openxmlformats-officedocument.drawingml.chartshapes+xml"/>
  <Override PartName="/xl/charts/chart36.xml" ContentType="application/vnd.openxmlformats-officedocument.drawingml.chart+xml"/>
  <Override PartName="/xl/theme/themeOverride25.xml" ContentType="application/vnd.openxmlformats-officedocument.themeOverride+xml"/>
  <Override PartName="/xl/drawings/drawing38.xml" ContentType="application/vnd.openxmlformats-officedocument.drawingml.chartshapes+xml"/>
  <Override PartName="/xl/charts/chart37.xml" ContentType="application/vnd.openxmlformats-officedocument.drawingml.chart+xml"/>
  <Override PartName="/xl/theme/themeOverride26.xml" ContentType="application/vnd.openxmlformats-officedocument.themeOverride+xml"/>
  <Override PartName="/xl/drawings/drawing39.xml" ContentType="application/vnd.openxmlformats-officedocument.drawingml.chartshapes+xml"/>
  <Override PartName="/xl/charts/chart38.xml" ContentType="application/vnd.openxmlformats-officedocument.drawingml.chart+xml"/>
  <Override PartName="/xl/theme/themeOverride27.xml" ContentType="application/vnd.openxmlformats-officedocument.themeOverride+xml"/>
  <Override PartName="/xl/drawings/drawing40.xml" ContentType="application/vnd.openxmlformats-officedocument.drawingml.chartshapes+xml"/>
  <Override PartName="/xl/charts/chart39.xml" ContentType="application/vnd.openxmlformats-officedocument.drawingml.chart+xml"/>
  <Override PartName="/xl/theme/themeOverride28.xml" ContentType="application/vnd.openxmlformats-officedocument.themeOverride+xml"/>
  <Override PartName="/xl/drawings/drawing41.xml" ContentType="application/vnd.openxmlformats-officedocument.drawingml.chartshapes+xml"/>
  <Override PartName="/xl/charts/chart40.xml" ContentType="application/vnd.openxmlformats-officedocument.drawingml.chart+xml"/>
  <Override PartName="/xl/theme/themeOverride29.xml" ContentType="application/vnd.openxmlformats-officedocument.themeOverride+xml"/>
  <Override PartName="/xl/drawings/drawing42.xml" ContentType="application/vnd.openxmlformats-officedocument.drawingml.chartshapes+xml"/>
  <Override PartName="/xl/charts/chart41.xml" ContentType="application/vnd.openxmlformats-officedocument.drawingml.chart+xml"/>
  <Override PartName="/xl/theme/themeOverride30.xml" ContentType="application/vnd.openxmlformats-officedocument.themeOverride+xml"/>
  <Override PartName="/xl/drawings/drawing43.xml" ContentType="application/vnd.openxmlformats-officedocument.drawingml.chartshapes+xml"/>
  <Override PartName="/xl/charts/chart42.xml" ContentType="application/vnd.openxmlformats-officedocument.drawingml.chart+xml"/>
  <Override PartName="/xl/theme/themeOverride31.xml" ContentType="application/vnd.openxmlformats-officedocument.themeOverride+xml"/>
  <Override PartName="/xl/drawings/drawing44.xml" ContentType="application/vnd.openxmlformats-officedocument.drawingml.chartshapes+xml"/>
  <Override PartName="/xl/charts/chart43.xml" ContentType="application/vnd.openxmlformats-officedocument.drawingml.chart+xml"/>
  <Override PartName="/xl/theme/themeOverride32.xml" ContentType="application/vnd.openxmlformats-officedocument.themeOverride+xml"/>
  <Override PartName="/xl/drawings/drawing45.xml" ContentType="application/vnd.openxmlformats-officedocument.drawingml.chartshapes+xml"/>
  <Override PartName="/xl/charts/chart44.xml" ContentType="application/vnd.openxmlformats-officedocument.drawingml.chart+xml"/>
  <Override PartName="/xl/theme/themeOverride33.xml" ContentType="application/vnd.openxmlformats-officedocument.themeOverride+xml"/>
  <Override PartName="/xl/drawings/drawing46.xml" ContentType="application/vnd.openxmlformats-officedocument.drawingml.chartshapes+xml"/>
  <Override PartName="/xl/charts/chart45.xml" ContentType="application/vnd.openxmlformats-officedocument.drawingml.chart+xml"/>
  <Override PartName="/xl/theme/themeOverride34.xml" ContentType="application/vnd.openxmlformats-officedocument.themeOverride+xml"/>
  <Override PartName="/xl/drawings/drawing47.xml" ContentType="application/vnd.openxmlformats-officedocument.drawingml.chartshapes+xml"/>
  <Override PartName="/xl/charts/chart46.xml" ContentType="application/vnd.openxmlformats-officedocument.drawingml.chart+xml"/>
  <Override PartName="/xl/theme/themeOverride35.xml" ContentType="application/vnd.openxmlformats-officedocument.themeOverride+xml"/>
  <Override PartName="/xl/drawings/drawing48.xml" ContentType="application/vnd.openxmlformats-officedocument.drawingml.chartshapes+xml"/>
  <Override PartName="/xl/charts/chart47.xml" ContentType="application/vnd.openxmlformats-officedocument.drawingml.chart+xml"/>
  <Override PartName="/xl/theme/themeOverride36.xml" ContentType="application/vnd.openxmlformats-officedocument.themeOverride+xml"/>
  <Override PartName="/xl/drawings/drawing49.xml" ContentType="application/vnd.openxmlformats-officedocument.drawingml.chartshapes+xml"/>
  <Override PartName="/xl/charts/chart48.xml" ContentType="application/vnd.openxmlformats-officedocument.drawingml.chart+xml"/>
  <Override PartName="/xl/theme/themeOverride37.xml" ContentType="application/vnd.openxmlformats-officedocument.themeOverride+xml"/>
  <Override PartName="/xl/drawings/drawing50.xml" ContentType="application/vnd.openxmlformats-officedocument.drawingml.chartshapes+xml"/>
  <Override PartName="/xl/charts/chart49.xml" ContentType="application/vnd.openxmlformats-officedocument.drawingml.chart+xml"/>
  <Override PartName="/xl/theme/themeOverride38.xml" ContentType="application/vnd.openxmlformats-officedocument.themeOverride+xml"/>
  <Override PartName="/xl/drawings/drawing51.xml" ContentType="application/vnd.openxmlformats-officedocument.drawingml.chartshapes+xml"/>
  <Override PartName="/xl/charts/chart50.xml" ContentType="application/vnd.openxmlformats-officedocument.drawingml.chart+xml"/>
  <Override PartName="/xl/theme/themeOverride39.xml" ContentType="application/vnd.openxmlformats-officedocument.themeOverride+xml"/>
  <Override PartName="/xl/drawings/drawing52.xml" ContentType="application/vnd.openxmlformats-officedocument.drawingml.chartshapes+xml"/>
  <Override PartName="/xl/charts/chart51.xml" ContentType="application/vnd.openxmlformats-officedocument.drawingml.chart+xml"/>
  <Override PartName="/xl/theme/themeOverride40.xml" ContentType="application/vnd.openxmlformats-officedocument.themeOverride+xml"/>
  <Override PartName="/xl/drawings/drawing53.xml" ContentType="application/vnd.openxmlformats-officedocument.drawingml.chartshapes+xml"/>
  <Override PartName="/xl/charts/chart52.xml" ContentType="application/vnd.openxmlformats-officedocument.drawingml.chart+xml"/>
  <Override PartName="/xl/theme/themeOverride41.xml" ContentType="application/vnd.openxmlformats-officedocument.themeOverride+xml"/>
  <Override PartName="/xl/drawings/drawing54.xml" ContentType="application/vnd.openxmlformats-officedocument.drawingml.chartshapes+xml"/>
  <Override PartName="/xl/charts/chart53.xml" ContentType="application/vnd.openxmlformats-officedocument.drawingml.chart+xml"/>
  <Override PartName="/xl/theme/themeOverride42.xml" ContentType="application/vnd.openxmlformats-officedocument.themeOverride+xml"/>
  <Override PartName="/xl/drawings/drawing55.xml" ContentType="application/vnd.openxmlformats-officedocument.drawingml.chartshapes+xml"/>
  <Override PartName="/xl/charts/chart54.xml" ContentType="application/vnd.openxmlformats-officedocument.drawingml.chart+xml"/>
  <Override PartName="/xl/theme/themeOverride43.xml" ContentType="application/vnd.openxmlformats-officedocument.themeOverride+xml"/>
  <Override PartName="/xl/drawings/drawing56.xml" ContentType="application/vnd.openxmlformats-officedocument.drawingml.chartshapes+xml"/>
  <Override PartName="/xl/charts/chart55.xml" ContentType="application/vnd.openxmlformats-officedocument.drawingml.chart+xml"/>
  <Override PartName="/xl/theme/themeOverride44.xml" ContentType="application/vnd.openxmlformats-officedocument.themeOverride+xml"/>
  <Override PartName="/xl/drawings/drawing57.xml" ContentType="application/vnd.openxmlformats-officedocument.drawingml.chartshapes+xml"/>
  <Override PartName="/xl/charts/chart56.xml" ContentType="application/vnd.openxmlformats-officedocument.drawingml.chart+xml"/>
  <Override PartName="/xl/theme/themeOverride45.xml" ContentType="application/vnd.openxmlformats-officedocument.themeOverride+xml"/>
  <Override PartName="/xl/drawings/drawing58.xml" ContentType="application/vnd.openxmlformats-officedocument.drawingml.chartshapes+xml"/>
  <Override PartName="/xl/charts/chart57.xml" ContentType="application/vnd.openxmlformats-officedocument.drawingml.chart+xml"/>
  <Override PartName="/xl/theme/themeOverride46.xml" ContentType="application/vnd.openxmlformats-officedocument.themeOverride+xml"/>
  <Override PartName="/xl/drawings/drawing59.xml" ContentType="application/vnd.openxmlformats-officedocument.drawingml.chartshapes+xml"/>
  <Override PartName="/xl/charts/chart58.xml" ContentType="application/vnd.openxmlformats-officedocument.drawingml.chart+xml"/>
  <Override PartName="/xl/theme/themeOverride47.xml" ContentType="application/vnd.openxmlformats-officedocument.themeOverride+xml"/>
  <Override PartName="/xl/drawings/drawing60.xml" ContentType="application/vnd.openxmlformats-officedocument.drawingml.chartshapes+xml"/>
  <Override PartName="/xl/charts/chart59.xml" ContentType="application/vnd.openxmlformats-officedocument.drawingml.chart+xml"/>
  <Override PartName="/xl/theme/themeOverride48.xml" ContentType="application/vnd.openxmlformats-officedocument.themeOverride+xml"/>
  <Override PartName="/xl/drawings/drawing61.xml" ContentType="application/vnd.openxmlformats-officedocument.drawingml.chartshapes+xml"/>
  <Override PartName="/xl/charts/chart60.xml" ContentType="application/vnd.openxmlformats-officedocument.drawingml.chart+xml"/>
  <Override PartName="/xl/theme/themeOverride49.xml" ContentType="application/vnd.openxmlformats-officedocument.themeOverride+xml"/>
  <Override PartName="/xl/drawings/drawing62.xml" ContentType="application/vnd.openxmlformats-officedocument.drawingml.chartshapes+xml"/>
  <Override PartName="/xl/charts/chart61.xml" ContentType="application/vnd.openxmlformats-officedocument.drawingml.chart+xml"/>
  <Override PartName="/xl/theme/themeOverride50.xml" ContentType="application/vnd.openxmlformats-officedocument.themeOverride+xml"/>
  <Override PartName="/xl/drawings/drawing63.xml" ContentType="application/vnd.openxmlformats-officedocument.drawingml.chartshapes+xml"/>
  <Override PartName="/xl/charts/chart62.xml" ContentType="application/vnd.openxmlformats-officedocument.drawingml.chart+xml"/>
  <Override PartName="/xl/theme/themeOverride51.xml" ContentType="application/vnd.openxmlformats-officedocument.themeOverride+xml"/>
  <Override PartName="/xl/drawings/drawing64.xml" ContentType="application/vnd.openxmlformats-officedocument.drawingml.chartshapes+xml"/>
  <Override PartName="/xl/charts/chart63.xml" ContentType="application/vnd.openxmlformats-officedocument.drawingml.chart+xml"/>
  <Override PartName="/xl/theme/themeOverride52.xml" ContentType="application/vnd.openxmlformats-officedocument.themeOverride+xml"/>
  <Override PartName="/xl/drawings/drawing65.xml" ContentType="application/vnd.openxmlformats-officedocument.drawingml.chartshapes+xml"/>
  <Override PartName="/xl/charts/chart64.xml" ContentType="application/vnd.openxmlformats-officedocument.drawingml.chart+xml"/>
  <Override PartName="/xl/theme/themeOverride53.xml" ContentType="application/vnd.openxmlformats-officedocument.themeOverride+xml"/>
  <Override PartName="/xl/drawings/drawing66.xml" ContentType="application/vnd.openxmlformats-officedocument.drawingml.chartshapes+xml"/>
  <Override PartName="/xl/charts/chart65.xml" ContentType="application/vnd.openxmlformats-officedocument.drawingml.chart+xml"/>
  <Override PartName="/xl/theme/themeOverride54.xml" ContentType="application/vnd.openxmlformats-officedocument.themeOverride+xml"/>
  <Override PartName="/xl/drawings/drawing67.xml" ContentType="application/vnd.openxmlformats-officedocument.drawingml.chartshapes+xml"/>
  <Override PartName="/xl/charts/chart66.xml" ContentType="application/vnd.openxmlformats-officedocument.drawingml.chart+xml"/>
  <Override PartName="/xl/theme/themeOverride55.xml" ContentType="application/vnd.openxmlformats-officedocument.themeOverride+xml"/>
  <Override PartName="/xl/drawings/drawing68.xml" ContentType="application/vnd.openxmlformats-officedocument.drawingml.chartshapes+xml"/>
  <Override PartName="/xl/charts/chart67.xml" ContentType="application/vnd.openxmlformats-officedocument.drawingml.chart+xml"/>
  <Override PartName="/xl/theme/themeOverride56.xml" ContentType="application/vnd.openxmlformats-officedocument.themeOverride+xml"/>
  <Override PartName="/xl/drawings/drawing69.xml" ContentType="application/vnd.openxmlformats-officedocument.drawingml.chartshapes+xml"/>
  <Override PartName="/xl/charts/chart68.xml" ContentType="application/vnd.openxmlformats-officedocument.drawingml.chart+xml"/>
  <Override PartName="/xl/theme/themeOverride57.xml" ContentType="application/vnd.openxmlformats-officedocument.themeOverride+xml"/>
  <Override PartName="/xl/drawings/drawing70.xml" ContentType="application/vnd.openxmlformats-officedocument.drawingml.chartshapes+xml"/>
  <Override PartName="/xl/charts/chart69.xml" ContentType="application/vnd.openxmlformats-officedocument.drawingml.chart+xml"/>
  <Override PartName="/xl/theme/themeOverride58.xml" ContentType="application/vnd.openxmlformats-officedocument.themeOverride+xml"/>
  <Override PartName="/xl/drawings/drawing71.xml" ContentType="application/vnd.openxmlformats-officedocument.drawingml.chartshapes+xml"/>
  <Override PartName="/xl/charts/chart70.xml" ContentType="application/vnd.openxmlformats-officedocument.drawingml.chart+xml"/>
  <Override PartName="/xl/theme/themeOverride59.xml" ContentType="application/vnd.openxmlformats-officedocument.themeOverride+xml"/>
  <Override PartName="/xl/drawings/drawing72.xml" ContentType="application/vnd.openxmlformats-officedocument.drawingml.chartshapes+xml"/>
  <Override PartName="/xl/charts/chart71.xml" ContentType="application/vnd.openxmlformats-officedocument.drawingml.chart+xml"/>
  <Override PartName="/xl/theme/themeOverride60.xml" ContentType="application/vnd.openxmlformats-officedocument.themeOverride+xml"/>
  <Override PartName="/xl/drawings/drawing73.xml" ContentType="application/vnd.openxmlformats-officedocument.drawingml.chartshapes+xml"/>
  <Override PartName="/xl/charts/chart72.xml" ContentType="application/vnd.openxmlformats-officedocument.drawingml.chart+xml"/>
  <Override PartName="/xl/theme/themeOverride61.xml" ContentType="application/vnd.openxmlformats-officedocument.themeOverride+xml"/>
  <Override PartName="/xl/drawings/drawing74.xml" ContentType="application/vnd.openxmlformats-officedocument.drawingml.chartshapes+xml"/>
  <Override PartName="/xl/charts/chart73.xml" ContentType="application/vnd.openxmlformats-officedocument.drawingml.chart+xml"/>
  <Override PartName="/xl/theme/themeOverride62.xml" ContentType="application/vnd.openxmlformats-officedocument.themeOverride+xml"/>
  <Override PartName="/xl/drawings/drawing75.xml" ContentType="application/vnd.openxmlformats-officedocument.drawingml.chartshapes+xml"/>
  <Override PartName="/xl/charts/chart74.xml" ContentType="application/vnd.openxmlformats-officedocument.drawingml.chart+xml"/>
  <Override PartName="/xl/theme/themeOverride63.xml" ContentType="application/vnd.openxmlformats-officedocument.themeOverride+xml"/>
  <Override PartName="/xl/drawings/drawing76.xml" ContentType="application/vnd.openxmlformats-officedocument.drawingml.chartshapes+xml"/>
  <Override PartName="/xl/charts/chart75.xml" ContentType="application/vnd.openxmlformats-officedocument.drawingml.chart+xml"/>
  <Override PartName="/xl/theme/themeOverride64.xml" ContentType="application/vnd.openxmlformats-officedocument.themeOverride+xml"/>
  <Override PartName="/xl/drawings/drawing77.xml" ContentType="application/vnd.openxmlformats-officedocument.drawingml.chartshapes+xml"/>
  <Override PartName="/xl/charts/chart76.xml" ContentType="application/vnd.openxmlformats-officedocument.drawingml.chart+xml"/>
  <Override PartName="/xl/theme/themeOverride65.xml" ContentType="application/vnd.openxmlformats-officedocument.themeOverride+xml"/>
  <Override PartName="/xl/drawings/drawing78.xml" ContentType="application/vnd.openxmlformats-officedocument.drawingml.chartshapes+xml"/>
  <Override PartName="/xl/charts/chart77.xml" ContentType="application/vnd.openxmlformats-officedocument.drawingml.chart+xml"/>
  <Override PartName="/xl/theme/themeOverride66.xml" ContentType="application/vnd.openxmlformats-officedocument.themeOverride+xml"/>
  <Override PartName="/xl/drawings/drawing79.xml" ContentType="application/vnd.openxmlformats-officedocument.drawingml.chartshapes+xml"/>
  <Override PartName="/xl/charts/chart78.xml" ContentType="application/vnd.openxmlformats-officedocument.drawingml.chart+xml"/>
  <Override PartName="/xl/theme/themeOverride67.xml" ContentType="application/vnd.openxmlformats-officedocument.themeOverride+xml"/>
  <Override PartName="/xl/drawings/drawing80.xml" ContentType="application/vnd.openxmlformats-officedocument.drawingml.chartshapes+xml"/>
  <Override PartName="/xl/charts/chart79.xml" ContentType="application/vnd.openxmlformats-officedocument.drawingml.chart+xml"/>
  <Override PartName="/xl/theme/themeOverride68.xml" ContentType="application/vnd.openxmlformats-officedocument.themeOverride+xml"/>
  <Override PartName="/xl/drawings/drawing81.xml" ContentType="application/vnd.openxmlformats-officedocument.drawingml.chartshapes+xml"/>
  <Override PartName="/xl/charts/chart80.xml" ContentType="application/vnd.openxmlformats-officedocument.drawingml.chart+xml"/>
  <Override PartName="/xl/theme/themeOverride69.xml" ContentType="application/vnd.openxmlformats-officedocument.themeOverride+xml"/>
  <Override PartName="/xl/drawings/drawing82.xml" ContentType="application/vnd.openxmlformats-officedocument.drawingml.chartshapes+xml"/>
  <Override PartName="/xl/charts/chart81.xml" ContentType="application/vnd.openxmlformats-officedocument.drawingml.chart+xml"/>
  <Override PartName="/xl/theme/themeOverride70.xml" ContentType="application/vnd.openxmlformats-officedocument.themeOverride+xml"/>
  <Override PartName="/xl/drawings/drawing83.xml" ContentType="application/vnd.openxmlformats-officedocument.drawingml.chartshapes+xml"/>
  <Override PartName="/xl/charts/chart82.xml" ContentType="application/vnd.openxmlformats-officedocument.drawingml.chart+xml"/>
  <Override PartName="/xl/theme/themeOverride71.xml" ContentType="application/vnd.openxmlformats-officedocument.themeOverride+xml"/>
  <Override PartName="/xl/drawings/drawing84.xml" ContentType="application/vnd.openxmlformats-officedocument.drawingml.chartshapes+xml"/>
  <Override PartName="/xl/charts/chart83.xml" ContentType="application/vnd.openxmlformats-officedocument.drawingml.chart+xml"/>
  <Override PartName="/xl/theme/themeOverride72.xml" ContentType="application/vnd.openxmlformats-officedocument.themeOverride+xml"/>
  <Override PartName="/xl/drawings/drawing85.xml" ContentType="application/vnd.openxmlformats-officedocument.drawingml.chartshapes+xml"/>
  <Override PartName="/xl/charts/chart84.xml" ContentType="application/vnd.openxmlformats-officedocument.drawingml.chart+xml"/>
  <Override PartName="/xl/theme/themeOverride73.xml" ContentType="application/vnd.openxmlformats-officedocument.themeOverride+xml"/>
  <Override PartName="/xl/drawings/drawing86.xml" ContentType="application/vnd.openxmlformats-officedocument.drawingml.chartshapes+xml"/>
  <Override PartName="/xl/charts/chart85.xml" ContentType="application/vnd.openxmlformats-officedocument.drawingml.chart+xml"/>
  <Override PartName="/xl/theme/themeOverride74.xml" ContentType="application/vnd.openxmlformats-officedocument.themeOverride+xml"/>
  <Override PartName="/xl/drawings/drawing87.xml" ContentType="application/vnd.openxmlformats-officedocument.drawingml.chartshapes+xml"/>
  <Override PartName="/xl/charts/chart86.xml" ContentType="application/vnd.openxmlformats-officedocument.drawingml.chart+xml"/>
  <Override PartName="/xl/theme/themeOverride75.xml" ContentType="application/vnd.openxmlformats-officedocument.themeOverride+xml"/>
  <Override PartName="/xl/drawings/drawing88.xml" ContentType="application/vnd.openxmlformats-officedocument.drawingml.chartshapes+xml"/>
  <Override PartName="/xl/charts/chart87.xml" ContentType="application/vnd.openxmlformats-officedocument.drawingml.chart+xml"/>
  <Override PartName="/xl/theme/themeOverride76.xml" ContentType="application/vnd.openxmlformats-officedocument.themeOverride+xml"/>
  <Override PartName="/xl/drawings/drawing89.xml" ContentType="application/vnd.openxmlformats-officedocument.drawingml.chartshapes+xml"/>
  <Override PartName="/xl/charts/chart88.xml" ContentType="application/vnd.openxmlformats-officedocument.drawingml.chart+xml"/>
  <Override PartName="/xl/theme/themeOverride77.xml" ContentType="application/vnd.openxmlformats-officedocument.themeOverride+xml"/>
  <Override PartName="/xl/drawings/drawing90.xml" ContentType="application/vnd.openxmlformats-officedocument.drawingml.chartshapes+xml"/>
  <Override PartName="/xl/charts/chart89.xml" ContentType="application/vnd.openxmlformats-officedocument.drawingml.chart+xml"/>
  <Override PartName="/xl/theme/themeOverride78.xml" ContentType="application/vnd.openxmlformats-officedocument.themeOverride+xml"/>
  <Override PartName="/xl/drawings/drawing91.xml" ContentType="application/vnd.openxmlformats-officedocument.drawingml.chartshapes+xml"/>
  <Override PartName="/xl/charts/chart90.xml" ContentType="application/vnd.openxmlformats-officedocument.drawingml.chart+xml"/>
  <Override PartName="/xl/theme/themeOverride79.xml" ContentType="application/vnd.openxmlformats-officedocument.themeOverride+xml"/>
  <Override PartName="/xl/drawings/drawing9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60" windowWidth="20730" windowHeight="5655" activeTab="1"/>
  </bookViews>
  <sheets>
    <sheet name="ЕФЕКТИВНІСТЬ 2018 рік" sheetId="17" r:id="rId1"/>
    <sheet name="графіки " sheetId="18" r:id="rId2"/>
    <sheet name="Лист1" sheetId="19" r:id="rId3"/>
  </sheets>
  <calcPr calcId="145621"/>
</workbook>
</file>

<file path=xl/calcChain.xml><?xml version="1.0" encoding="utf-8"?>
<calcChain xmlns="http://schemas.openxmlformats.org/spreadsheetml/2006/main">
  <c r="G674" i="17" l="1"/>
  <c r="G675" i="17"/>
  <c r="I660" i="17"/>
  <c r="I688" i="17" l="1"/>
  <c r="I689" i="17"/>
  <c r="I690" i="17"/>
  <c r="I691" i="17"/>
  <c r="I692" i="17"/>
  <c r="I693" i="17"/>
  <c r="I687" i="17"/>
  <c r="I661" i="17"/>
  <c r="I662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I677" i="17"/>
  <c r="I678" i="17"/>
  <c r="I679" i="17"/>
  <c r="I680" i="17"/>
  <c r="I681" i="17"/>
  <c r="I682" i="17"/>
  <c r="I683" i="17"/>
  <c r="I684" i="17"/>
  <c r="I626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I649" i="17"/>
  <c r="I625" i="17"/>
  <c r="I12" i="17"/>
  <c r="I623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599" i="17"/>
  <c r="I600" i="17"/>
  <c r="I601" i="17"/>
  <c r="I602" i="17"/>
  <c r="I603" i="17"/>
  <c r="I604" i="17"/>
  <c r="I605" i="17"/>
  <c r="I606" i="17"/>
  <c r="I607" i="17"/>
  <c r="I608" i="17"/>
  <c r="I609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N36" i="17" l="1"/>
  <c r="K36" i="17"/>
  <c r="N10" i="17"/>
  <c r="H124" i="18" l="1"/>
  <c r="H121" i="18"/>
  <c r="H120" i="18"/>
  <c r="H119" i="18"/>
  <c r="H118" i="18"/>
  <c r="G124" i="18"/>
  <c r="F124" i="18"/>
  <c r="E124" i="18"/>
  <c r="G123" i="18"/>
  <c r="F123" i="18"/>
  <c r="E123" i="18"/>
  <c r="G122" i="18"/>
  <c r="F122" i="18"/>
  <c r="E122" i="18"/>
  <c r="G121" i="18"/>
  <c r="F121" i="18"/>
  <c r="E121" i="18"/>
  <c r="G120" i="18"/>
  <c r="F120" i="18"/>
  <c r="E120" i="18"/>
  <c r="G119" i="18"/>
  <c r="F119" i="18"/>
  <c r="E119" i="18"/>
  <c r="G118" i="18"/>
  <c r="F118" i="18"/>
  <c r="G117" i="18"/>
  <c r="E118" i="18"/>
  <c r="C117" i="18"/>
  <c r="C124" i="18"/>
  <c r="B124" i="18"/>
  <c r="C123" i="18"/>
  <c r="B123" i="18"/>
  <c r="C122" i="18"/>
  <c r="B122" i="18"/>
  <c r="C121" i="18"/>
  <c r="B121" i="18"/>
  <c r="C120" i="18"/>
  <c r="B120" i="18"/>
  <c r="C119" i="18"/>
  <c r="B119" i="18"/>
  <c r="C118" i="18"/>
  <c r="B118" i="18"/>
  <c r="I68" i="18"/>
  <c r="I67" i="18"/>
  <c r="I66" i="18"/>
  <c r="I65" i="18"/>
  <c r="I64" i="18"/>
  <c r="I63" i="18"/>
  <c r="G68" i="18"/>
  <c r="F68" i="18"/>
  <c r="E68" i="18"/>
  <c r="G67" i="18"/>
  <c r="F67" i="18"/>
  <c r="E67" i="18"/>
  <c r="G66" i="18"/>
  <c r="F66" i="18"/>
  <c r="E66" i="18"/>
  <c r="G65" i="18"/>
  <c r="F65" i="18"/>
  <c r="E65" i="18"/>
  <c r="G64" i="18"/>
  <c r="F64" i="18"/>
  <c r="E64" i="18"/>
  <c r="G63" i="18"/>
  <c r="F63" i="18"/>
  <c r="E63" i="18"/>
  <c r="C68" i="18"/>
  <c r="B68" i="18"/>
  <c r="C67" i="18"/>
  <c r="B67" i="18"/>
  <c r="C66" i="18"/>
  <c r="B66" i="18"/>
  <c r="C65" i="18"/>
  <c r="B65" i="18"/>
  <c r="C64" i="18"/>
  <c r="B64" i="18"/>
  <c r="B63" i="18"/>
  <c r="C63" i="18"/>
  <c r="G32" i="18"/>
  <c r="F32" i="18"/>
  <c r="E32" i="18"/>
  <c r="G31" i="18"/>
  <c r="F31" i="18"/>
  <c r="E31" i="18"/>
  <c r="G30" i="18"/>
  <c r="F30" i="18"/>
  <c r="E30" i="18"/>
  <c r="G29" i="18"/>
  <c r="F29" i="18"/>
  <c r="E29" i="18"/>
  <c r="G28" i="18"/>
  <c r="F28" i="18"/>
  <c r="E28" i="18"/>
  <c r="G27" i="18"/>
  <c r="F27" i="18"/>
  <c r="E27" i="18"/>
  <c r="G26" i="18"/>
  <c r="F26" i="18"/>
  <c r="E26" i="18"/>
  <c r="G25" i="18"/>
  <c r="F25" i="18"/>
  <c r="E25" i="18"/>
  <c r="G24" i="18"/>
  <c r="F24" i="18"/>
  <c r="E24" i="18"/>
  <c r="G23" i="18"/>
  <c r="F23" i="18"/>
  <c r="E23" i="18"/>
  <c r="G22" i="18"/>
  <c r="F22" i="18"/>
  <c r="E22" i="18"/>
  <c r="G21" i="18"/>
  <c r="F21" i="18"/>
  <c r="E21" i="18"/>
  <c r="G20" i="18"/>
  <c r="F20" i="18"/>
  <c r="E20" i="18"/>
  <c r="G19" i="18"/>
  <c r="F19" i="18"/>
  <c r="E19" i="18"/>
  <c r="G18" i="18"/>
  <c r="F18" i="18"/>
  <c r="E18" i="18"/>
  <c r="G17" i="18"/>
  <c r="F17" i="18"/>
  <c r="E17" i="18"/>
  <c r="G16" i="18"/>
  <c r="F16" i="18"/>
  <c r="E16" i="18"/>
  <c r="G15" i="18"/>
  <c r="F15" i="18"/>
  <c r="E15" i="18"/>
  <c r="G14" i="18"/>
  <c r="F14" i="18"/>
  <c r="E14" i="18"/>
  <c r="G13" i="18"/>
  <c r="F13" i="18"/>
  <c r="E13" i="18"/>
  <c r="G12" i="18"/>
  <c r="F12" i="18"/>
  <c r="E12" i="18"/>
  <c r="G11" i="18"/>
  <c r="F11" i="18"/>
  <c r="E11" i="18"/>
  <c r="G10" i="18"/>
  <c r="F10" i="18"/>
  <c r="E10" i="18"/>
  <c r="I9" i="18"/>
  <c r="G9" i="18"/>
  <c r="F9" i="18"/>
  <c r="E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9" i="18"/>
  <c r="P657" i="17"/>
  <c r="P656" i="17"/>
  <c r="P655" i="17"/>
  <c r="P654" i="17"/>
  <c r="P652" i="17"/>
  <c r="P653" i="17"/>
  <c r="E8" i="18" l="1"/>
  <c r="P693" i="17" l="1"/>
  <c r="P692" i="17"/>
  <c r="P691" i="17"/>
  <c r="P690" i="17"/>
  <c r="P689" i="17"/>
  <c r="P688" i="17"/>
  <c r="P687" i="17"/>
  <c r="N152" i="17" l="1"/>
  <c r="S697" i="17" l="1"/>
  <c r="R697" i="17"/>
  <c r="S660" i="17"/>
  <c r="S657" i="17"/>
  <c r="S656" i="17"/>
  <c r="S655" i="17"/>
  <c r="S654" i="17"/>
  <c r="S653" i="17"/>
  <c r="S652" i="17"/>
  <c r="T649" i="17"/>
  <c r="T648" i="17"/>
  <c r="T647" i="17"/>
  <c r="T646" i="17"/>
  <c r="T645" i="17"/>
  <c r="T644" i="17"/>
  <c r="T643" i="17"/>
  <c r="T642" i="17"/>
  <c r="T641" i="17"/>
  <c r="T640" i="17"/>
  <c r="T639" i="17"/>
  <c r="T638" i="17"/>
  <c r="T637" i="17"/>
  <c r="T636" i="17"/>
  <c r="T635" i="17"/>
  <c r="T634" i="17"/>
  <c r="T633" i="17"/>
  <c r="T632" i="17"/>
  <c r="T631" i="17"/>
  <c r="T630" i="17"/>
  <c r="T629" i="17"/>
  <c r="T628" i="17"/>
  <c r="T627" i="17"/>
  <c r="T626" i="17"/>
  <c r="T625" i="17"/>
  <c r="S625" i="17"/>
  <c r="I685" i="17"/>
  <c r="H649" i="17"/>
  <c r="H648" i="17"/>
  <c r="H647" i="17"/>
  <c r="H646" i="17"/>
  <c r="H645" i="17"/>
  <c r="H644" i="17"/>
  <c r="H643" i="17"/>
  <c r="H642" i="17"/>
  <c r="H641" i="17"/>
  <c r="H640" i="17"/>
  <c r="H639" i="17"/>
  <c r="H638" i="17"/>
  <c r="H637" i="17"/>
  <c r="H636" i="17"/>
  <c r="H635" i="17"/>
  <c r="H634" i="17"/>
  <c r="H633" i="17"/>
  <c r="H632" i="17"/>
  <c r="H631" i="17"/>
  <c r="H630" i="17"/>
  <c r="H629" i="17"/>
  <c r="H628" i="17"/>
  <c r="H627" i="17"/>
  <c r="H626" i="17"/>
  <c r="H625" i="17"/>
  <c r="J657" i="17"/>
  <c r="J656" i="17"/>
  <c r="J655" i="17"/>
  <c r="J654" i="17"/>
  <c r="J653" i="17"/>
  <c r="J652" i="17"/>
  <c r="I657" i="17"/>
  <c r="I656" i="17"/>
  <c r="I655" i="17"/>
  <c r="I654" i="17"/>
  <c r="I653" i="17"/>
  <c r="I652" i="17"/>
  <c r="I650" i="17"/>
  <c r="J38" i="17"/>
  <c r="L10" i="17"/>
  <c r="D10" i="17"/>
  <c r="I10" i="17"/>
  <c r="L36" i="17"/>
  <c r="F36" i="17"/>
  <c r="I36" i="17" s="1"/>
  <c r="E36" i="17"/>
  <c r="D36" i="17"/>
  <c r="E691" i="17"/>
  <c r="F691" i="17"/>
  <c r="D691" i="17"/>
  <c r="D685" i="17"/>
  <c r="D650" i="17"/>
  <c r="D710" i="17" s="1"/>
  <c r="D709" i="17"/>
  <c r="D716" i="17" s="1"/>
  <c r="E708" i="17"/>
  <c r="F708" i="17"/>
  <c r="D708" i="17"/>
  <c r="N650" i="17"/>
  <c r="K650" i="17"/>
  <c r="F650" i="17"/>
  <c r="E650" i="17"/>
  <c r="J35" i="17" l="1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E10" i="17"/>
  <c r="F10" i="17"/>
  <c r="K10" i="17"/>
  <c r="O10" i="17"/>
  <c r="O11" i="17"/>
  <c r="G10" i="17" l="1"/>
  <c r="G12" i="17" l="1"/>
  <c r="H12" i="17" s="1"/>
  <c r="G13" i="17"/>
  <c r="H13" i="17" s="1"/>
  <c r="G14" i="17"/>
  <c r="H14" i="17" s="1"/>
  <c r="G15" i="17"/>
  <c r="H15" i="17" s="1"/>
  <c r="G16" i="17"/>
  <c r="H16" i="17" s="1"/>
  <c r="G17" i="17"/>
  <c r="H17" i="17" s="1"/>
  <c r="G18" i="17"/>
  <c r="H18" i="17" s="1"/>
  <c r="G19" i="17"/>
  <c r="H19" i="17" s="1"/>
  <c r="G20" i="17"/>
  <c r="H20" i="17" s="1"/>
  <c r="G21" i="17"/>
  <c r="H21" i="17" s="1"/>
  <c r="G22" i="17"/>
  <c r="H22" i="17" s="1"/>
  <c r="G23" i="17"/>
  <c r="H23" i="17" s="1"/>
  <c r="G24" i="17"/>
  <c r="H24" i="17" s="1"/>
  <c r="G25" i="17"/>
  <c r="H25" i="17" s="1"/>
  <c r="G26" i="17"/>
  <c r="H26" i="17" s="1"/>
  <c r="G27" i="17"/>
  <c r="H27" i="17" s="1"/>
  <c r="G28" i="17"/>
  <c r="H28" i="17" s="1"/>
  <c r="G29" i="17"/>
  <c r="H29" i="17" s="1"/>
  <c r="G30" i="17"/>
  <c r="H30" i="17" s="1"/>
  <c r="G31" i="17"/>
  <c r="H31" i="17" s="1"/>
  <c r="G32" i="17"/>
  <c r="H32" i="17" s="1"/>
  <c r="G33" i="17"/>
  <c r="H33" i="17" s="1"/>
  <c r="L562" i="17" l="1"/>
  <c r="L20" i="17" l="1"/>
  <c r="M20" i="17" s="1"/>
  <c r="O20" i="17"/>
  <c r="P20" i="17" s="1"/>
  <c r="J693" i="17"/>
  <c r="J692" i="17"/>
  <c r="J691" i="17"/>
  <c r="J690" i="17"/>
  <c r="J689" i="17"/>
  <c r="J688" i="17"/>
  <c r="J687" i="17"/>
  <c r="O693" i="17"/>
  <c r="L693" i="17"/>
  <c r="M693" i="17" s="1"/>
  <c r="G693" i="17"/>
  <c r="H693" i="17" s="1"/>
  <c r="O692" i="17"/>
  <c r="L692" i="17"/>
  <c r="M692" i="17" s="1"/>
  <c r="G692" i="17"/>
  <c r="H692" i="17" s="1"/>
  <c r="O691" i="17"/>
  <c r="L691" i="17"/>
  <c r="M691" i="17" s="1"/>
  <c r="G691" i="17"/>
  <c r="H691" i="17" s="1"/>
  <c r="O690" i="17"/>
  <c r="L690" i="17"/>
  <c r="M690" i="17" s="1"/>
  <c r="G690" i="17"/>
  <c r="H690" i="17" s="1"/>
  <c r="O689" i="17"/>
  <c r="L689" i="17"/>
  <c r="M689" i="17" s="1"/>
  <c r="G689" i="17"/>
  <c r="H689" i="17" s="1"/>
  <c r="O688" i="17"/>
  <c r="L688" i="17"/>
  <c r="M688" i="17" s="1"/>
  <c r="G688" i="17"/>
  <c r="H688" i="17" s="1"/>
  <c r="O687" i="17"/>
  <c r="L687" i="17"/>
  <c r="M687" i="17" s="1"/>
  <c r="G687" i="17"/>
  <c r="H687" i="17" s="1"/>
  <c r="O686" i="17"/>
  <c r="N685" i="17"/>
  <c r="K685" i="17"/>
  <c r="E117" i="18" s="1"/>
  <c r="F685" i="17"/>
  <c r="F709" i="17" s="1"/>
  <c r="E685" i="17"/>
  <c r="E709" i="17" s="1"/>
  <c r="O657" i="17"/>
  <c r="L657" i="17"/>
  <c r="M657" i="17" s="1"/>
  <c r="G657" i="17"/>
  <c r="H657" i="17" s="1"/>
  <c r="O656" i="17"/>
  <c r="L656" i="17"/>
  <c r="M656" i="17" s="1"/>
  <c r="G656" i="17"/>
  <c r="H656" i="17" s="1"/>
  <c r="O655" i="17"/>
  <c r="L655" i="17"/>
  <c r="M655" i="17" s="1"/>
  <c r="G655" i="17"/>
  <c r="H655" i="17" s="1"/>
  <c r="O654" i="17"/>
  <c r="L654" i="17"/>
  <c r="M654" i="17" s="1"/>
  <c r="G654" i="17"/>
  <c r="H654" i="17" s="1"/>
  <c r="O653" i="17"/>
  <c r="L653" i="17"/>
  <c r="M653" i="17" s="1"/>
  <c r="G653" i="17"/>
  <c r="H653" i="17" s="1"/>
  <c r="O652" i="17"/>
  <c r="L652" i="17"/>
  <c r="M652" i="17" s="1"/>
  <c r="G652" i="17"/>
  <c r="H652" i="17" s="1"/>
  <c r="O651" i="17"/>
  <c r="D658" i="17"/>
  <c r="E658" i="17"/>
  <c r="F658" i="17"/>
  <c r="K658" i="17"/>
  <c r="N658" i="17"/>
  <c r="O659" i="17"/>
  <c r="G660" i="17"/>
  <c r="H660" i="17" s="1"/>
  <c r="J660" i="17"/>
  <c r="L660" i="17"/>
  <c r="M660" i="17" s="1"/>
  <c r="O660" i="17"/>
  <c r="G661" i="17"/>
  <c r="H661" i="17" s="1"/>
  <c r="J661" i="17"/>
  <c r="L661" i="17"/>
  <c r="M661" i="17" s="1"/>
  <c r="O661" i="17"/>
  <c r="G662" i="17"/>
  <c r="H662" i="17" s="1"/>
  <c r="J662" i="17"/>
  <c r="L662" i="17"/>
  <c r="M662" i="17" s="1"/>
  <c r="O662" i="17"/>
  <c r="G663" i="17"/>
  <c r="H663" i="17" s="1"/>
  <c r="J663" i="17"/>
  <c r="L663" i="17"/>
  <c r="M663" i="17" s="1"/>
  <c r="O663" i="17"/>
  <c r="G664" i="17"/>
  <c r="H664" i="17" s="1"/>
  <c r="J664" i="17"/>
  <c r="L664" i="17"/>
  <c r="M664" i="17" s="1"/>
  <c r="O664" i="17"/>
  <c r="G665" i="17"/>
  <c r="H665" i="17" s="1"/>
  <c r="J665" i="17"/>
  <c r="L665" i="17"/>
  <c r="M665" i="17" s="1"/>
  <c r="O665" i="17"/>
  <c r="G666" i="17"/>
  <c r="H666" i="17" s="1"/>
  <c r="J666" i="17"/>
  <c r="L666" i="17"/>
  <c r="M666" i="17" s="1"/>
  <c r="O666" i="17"/>
  <c r="O35" i="17"/>
  <c r="P35" i="17" s="1"/>
  <c r="L35" i="17"/>
  <c r="M35" i="17" s="1"/>
  <c r="G35" i="17"/>
  <c r="H35" i="17" s="1"/>
  <c r="O34" i="17"/>
  <c r="P34" i="17" s="1"/>
  <c r="L34" i="17"/>
  <c r="M34" i="17" s="1"/>
  <c r="G34" i="17"/>
  <c r="H34" i="17" s="1"/>
  <c r="O33" i="17"/>
  <c r="P33" i="17" s="1"/>
  <c r="L33" i="17"/>
  <c r="M33" i="17" s="1"/>
  <c r="O32" i="17"/>
  <c r="P32" i="17" s="1"/>
  <c r="L32" i="17"/>
  <c r="M32" i="17" s="1"/>
  <c r="O31" i="17"/>
  <c r="P31" i="17" s="1"/>
  <c r="L31" i="17"/>
  <c r="M31" i="17" s="1"/>
  <c r="O30" i="17"/>
  <c r="P30" i="17" s="1"/>
  <c r="L30" i="17"/>
  <c r="M30" i="17" s="1"/>
  <c r="O29" i="17"/>
  <c r="P29" i="17" s="1"/>
  <c r="L29" i="17"/>
  <c r="M29" i="17" s="1"/>
  <c r="O28" i="17"/>
  <c r="P28" i="17" s="1"/>
  <c r="L28" i="17"/>
  <c r="M28" i="17" s="1"/>
  <c r="O27" i="17"/>
  <c r="P27" i="17" s="1"/>
  <c r="L27" i="17"/>
  <c r="M27" i="17" s="1"/>
  <c r="O26" i="17"/>
  <c r="P26" i="17" s="1"/>
  <c r="L26" i="17"/>
  <c r="M26" i="17" s="1"/>
  <c r="O25" i="17"/>
  <c r="P25" i="17" s="1"/>
  <c r="L25" i="17"/>
  <c r="M25" i="17" s="1"/>
  <c r="O24" i="17"/>
  <c r="P24" i="17" s="1"/>
  <c r="L24" i="17"/>
  <c r="M24" i="17" s="1"/>
  <c r="O23" i="17"/>
  <c r="P23" i="17" s="1"/>
  <c r="L23" i="17"/>
  <c r="M23" i="17" s="1"/>
  <c r="O22" i="17"/>
  <c r="P22" i="17" s="1"/>
  <c r="L22" i="17"/>
  <c r="M22" i="17" s="1"/>
  <c r="O21" i="17"/>
  <c r="P21" i="17" s="1"/>
  <c r="L21" i="17"/>
  <c r="M21" i="17" s="1"/>
  <c r="O19" i="17"/>
  <c r="P19" i="17" s="1"/>
  <c r="L19" i="17"/>
  <c r="M19" i="17" s="1"/>
  <c r="O18" i="17"/>
  <c r="P18" i="17" s="1"/>
  <c r="L18" i="17"/>
  <c r="M18" i="17" s="1"/>
  <c r="O17" i="17"/>
  <c r="P17" i="17" s="1"/>
  <c r="L17" i="17"/>
  <c r="M17" i="17" s="1"/>
  <c r="O16" i="17"/>
  <c r="P16" i="17" s="1"/>
  <c r="L16" i="17"/>
  <c r="M16" i="17" s="1"/>
  <c r="O15" i="17"/>
  <c r="P15" i="17" s="1"/>
  <c r="L15" i="17"/>
  <c r="M15" i="17" s="1"/>
  <c r="O14" i="17"/>
  <c r="P14" i="17" s="1"/>
  <c r="L14" i="17"/>
  <c r="M14" i="17" s="1"/>
  <c r="O13" i="17"/>
  <c r="P13" i="17" s="1"/>
  <c r="L13" i="17"/>
  <c r="M13" i="17" s="1"/>
  <c r="O12" i="17"/>
  <c r="P12" i="17" s="1"/>
  <c r="L12" i="17"/>
  <c r="M12" i="17" s="1"/>
  <c r="O37" i="17"/>
  <c r="O624" i="17"/>
  <c r="I38" i="17"/>
  <c r="G685" i="17" l="1"/>
  <c r="I658" i="17"/>
  <c r="G658" i="17"/>
  <c r="L658" i="17"/>
  <c r="O658" i="17"/>
  <c r="R20" i="17"/>
  <c r="Q20" i="17"/>
  <c r="Q656" i="17"/>
  <c r="Q657" i="17"/>
  <c r="R12" i="17"/>
  <c r="R14" i="17"/>
  <c r="R652" i="17"/>
  <c r="R13" i="17"/>
  <c r="R657" i="17"/>
  <c r="P662" i="17"/>
  <c r="R662" i="17" s="1"/>
  <c r="T662" i="17" s="1"/>
  <c r="P661" i="17"/>
  <c r="R661" i="17" s="1"/>
  <c r="T661" i="17" s="1"/>
  <c r="L685" i="17"/>
  <c r="F117" i="18" s="1"/>
  <c r="R687" i="17"/>
  <c r="T687" i="17" s="1"/>
  <c r="R689" i="17"/>
  <c r="T689" i="17" s="1"/>
  <c r="R691" i="17"/>
  <c r="P664" i="17"/>
  <c r="R664" i="17" s="1"/>
  <c r="T664" i="17" s="1"/>
  <c r="Q21" i="17"/>
  <c r="Q23" i="17"/>
  <c r="Q25" i="17"/>
  <c r="Q27" i="17"/>
  <c r="P666" i="17"/>
  <c r="R666" i="17" s="1"/>
  <c r="T666" i="17" s="1"/>
  <c r="P665" i="17"/>
  <c r="R665" i="17" s="1"/>
  <c r="T665" i="17" s="1"/>
  <c r="Q654" i="17"/>
  <c r="Q655" i="17"/>
  <c r="R655" i="17"/>
  <c r="R656" i="17"/>
  <c r="O685" i="17"/>
  <c r="R688" i="17"/>
  <c r="T688" i="17" s="1"/>
  <c r="R692" i="17"/>
  <c r="R693" i="17"/>
  <c r="T693" i="17" s="1"/>
  <c r="P663" i="17"/>
  <c r="R663" i="17" s="1"/>
  <c r="T663" i="17" s="1"/>
  <c r="P660" i="17"/>
  <c r="R660" i="17" s="1"/>
  <c r="T660" i="17" s="1"/>
  <c r="Q652" i="17"/>
  <c r="Q653" i="17"/>
  <c r="R653" i="17"/>
  <c r="R654" i="17"/>
  <c r="Q687" i="17"/>
  <c r="Q688" i="17"/>
  <c r="Q689" i="17"/>
  <c r="Q690" i="17"/>
  <c r="Q691" i="17"/>
  <c r="Q692" i="17"/>
  <c r="Q693" i="17"/>
  <c r="R690" i="17"/>
  <c r="T690" i="17" s="1"/>
  <c r="Q29" i="17"/>
  <c r="Q31" i="17"/>
  <c r="Q665" i="17"/>
  <c r="S665" i="17" s="1"/>
  <c r="Q663" i="17"/>
  <c r="S663" i="17" s="1"/>
  <c r="Q661" i="17"/>
  <c r="S661" i="17" s="1"/>
  <c r="Q666" i="17"/>
  <c r="S666" i="17" s="1"/>
  <c r="Q664" i="17"/>
  <c r="S664" i="17" s="1"/>
  <c r="Q662" i="17"/>
  <c r="S662" i="17" s="1"/>
  <c r="Q660" i="17"/>
  <c r="Q34" i="17"/>
  <c r="Q35" i="17"/>
  <c r="Q19" i="17"/>
  <c r="Q32" i="17"/>
  <c r="Q33" i="17"/>
  <c r="Q13" i="17"/>
  <c r="R15" i="17"/>
  <c r="R23" i="17"/>
  <c r="R25" i="17"/>
  <c r="R27" i="17"/>
  <c r="R29" i="17"/>
  <c r="R31" i="17"/>
  <c r="Q16" i="17"/>
  <c r="R19" i="17"/>
  <c r="R34" i="17"/>
  <c r="Q15" i="17"/>
  <c r="Q17" i="17"/>
  <c r="R18" i="17"/>
  <c r="R21" i="17"/>
  <c r="R16" i="17"/>
  <c r="R33" i="17"/>
  <c r="Q12" i="17"/>
  <c r="S12" i="17" s="1"/>
  <c r="Q14" i="17"/>
  <c r="R17" i="17"/>
  <c r="R22" i="17"/>
  <c r="R24" i="17"/>
  <c r="R26" i="17"/>
  <c r="R28" i="17"/>
  <c r="R30" i="17"/>
  <c r="R32" i="17"/>
  <c r="R35" i="17"/>
  <c r="Q18" i="17"/>
  <c r="Q22" i="17"/>
  <c r="Q24" i="17"/>
  <c r="Q26" i="17"/>
  <c r="Q28" i="17"/>
  <c r="Q30" i="17"/>
  <c r="I124" i="18" l="1"/>
  <c r="S693" i="17"/>
  <c r="U693" i="17" s="1"/>
  <c r="K124" i="18" s="1"/>
  <c r="I120" i="18"/>
  <c r="S689" i="17"/>
  <c r="I123" i="18"/>
  <c r="S692" i="17"/>
  <c r="I119" i="18"/>
  <c r="S688" i="17"/>
  <c r="I122" i="18"/>
  <c r="S691" i="17"/>
  <c r="I121" i="18"/>
  <c r="S690" i="17"/>
  <c r="I118" i="18"/>
  <c r="S687" i="17"/>
  <c r="U687" i="17" s="1"/>
  <c r="K118" i="18" s="1"/>
  <c r="S26" i="17"/>
  <c r="I23" i="18"/>
  <c r="S14" i="17"/>
  <c r="W14" i="17" s="1"/>
  <c r="M11" i="18" s="1"/>
  <c r="I11" i="18"/>
  <c r="S19" i="17"/>
  <c r="I16" i="18"/>
  <c r="S27" i="17"/>
  <c r="I24" i="18"/>
  <c r="S24" i="17"/>
  <c r="W24" i="17" s="1"/>
  <c r="M21" i="18" s="1"/>
  <c r="I21" i="18"/>
  <c r="S13" i="17"/>
  <c r="U13" i="17" s="1"/>
  <c r="K10" i="18" s="1"/>
  <c r="I10" i="18"/>
  <c r="S35" i="17"/>
  <c r="W35" i="17" s="1"/>
  <c r="M32" i="18" s="1"/>
  <c r="I32" i="18"/>
  <c r="S25" i="17"/>
  <c r="I22" i="18"/>
  <c r="S30" i="17"/>
  <c r="I27" i="18"/>
  <c r="S22" i="17"/>
  <c r="I19" i="18"/>
  <c r="S17" i="17"/>
  <c r="I14" i="18"/>
  <c r="S16" i="17"/>
  <c r="I13" i="18"/>
  <c r="S33" i="17"/>
  <c r="V33" i="17" s="1"/>
  <c r="L30" i="18" s="1"/>
  <c r="I30" i="18"/>
  <c r="S34" i="17"/>
  <c r="I31" i="18"/>
  <c r="S31" i="17"/>
  <c r="I28" i="18"/>
  <c r="S23" i="17"/>
  <c r="I20" i="18"/>
  <c r="S20" i="17"/>
  <c r="I17" i="18"/>
  <c r="S28" i="17"/>
  <c r="X28" i="17" s="1"/>
  <c r="N25" i="18" s="1"/>
  <c r="I25" i="18"/>
  <c r="S18" i="17"/>
  <c r="U18" i="17" s="1"/>
  <c r="K15" i="18" s="1"/>
  <c r="I15" i="18"/>
  <c r="S15" i="17"/>
  <c r="I12" i="18"/>
  <c r="S32" i="17"/>
  <c r="V32" i="17" s="1"/>
  <c r="L29" i="18" s="1"/>
  <c r="I29" i="18"/>
  <c r="S29" i="17"/>
  <c r="V29" i="17" s="1"/>
  <c r="L26" i="18" s="1"/>
  <c r="I26" i="18"/>
  <c r="S21" i="17"/>
  <c r="I18" i="18"/>
  <c r="T35" i="17"/>
  <c r="H32" i="18"/>
  <c r="T26" i="17"/>
  <c r="V26" i="17" s="1"/>
  <c r="L23" i="18" s="1"/>
  <c r="H23" i="18"/>
  <c r="T21" i="17"/>
  <c r="W21" i="17" s="1"/>
  <c r="M18" i="18" s="1"/>
  <c r="H18" i="18"/>
  <c r="T34" i="17"/>
  <c r="H31" i="18"/>
  <c r="T29" i="17"/>
  <c r="H26" i="18"/>
  <c r="T15" i="17"/>
  <c r="H12" i="18"/>
  <c r="T13" i="17"/>
  <c r="V13" i="17" s="1"/>
  <c r="L10" i="18" s="1"/>
  <c r="H10" i="18"/>
  <c r="T32" i="17"/>
  <c r="X32" i="17" s="1"/>
  <c r="N29" i="18" s="1"/>
  <c r="H29" i="18"/>
  <c r="T24" i="17"/>
  <c r="V24" i="17" s="1"/>
  <c r="L21" i="18" s="1"/>
  <c r="H21" i="18"/>
  <c r="T18" i="17"/>
  <c r="W18" i="17" s="1"/>
  <c r="M15" i="18" s="1"/>
  <c r="H15" i="18"/>
  <c r="T19" i="17"/>
  <c r="X19" i="17" s="1"/>
  <c r="N16" i="18" s="1"/>
  <c r="H16" i="18"/>
  <c r="T27" i="17"/>
  <c r="H24" i="18"/>
  <c r="T30" i="17"/>
  <c r="V30" i="17" s="1"/>
  <c r="L27" i="18" s="1"/>
  <c r="H27" i="18"/>
  <c r="T22" i="17"/>
  <c r="H19" i="18"/>
  <c r="T33" i="17"/>
  <c r="H30" i="18"/>
  <c r="T25" i="17"/>
  <c r="H22" i="18"/>
  <c r="T14" i="17"/>
  <c r="X14" i="17" s="1"/>
  <c r="N11" i="18" s="1"/>
  <c r="H11" i="18"/>
  <c r="T28" i="17"/>
  <c r="H25" i="18"/>
  <c r="T17" i="17"/>
  <c r="V17" i="17" s="1"/>
  <c r="L14" i="18" s="1"/>
  <c r="H14" i="18"/>
  <c r="T16" i="17"/>
  <c r="H13" i="18"/>
  <c r="T31" i="17"/>
  <c r="X31" i="17" s="1"/>
  <c r="N28" i="18" s="1"/>
  <c r="H28" i="18"/>
  <c r="T23" i="17"/>
  <c r="H20" i="18"/>
  <c r="T12" i="17"/>
  <c r="V12" i="17" s="1"/>
  <c r="L9" i="18" s="1"/>
  <c r="H9" i="18"/>
  <c r="T20" i="17"/>
  <c r="W20" i="17" s="1"/>
  <c r="M17" i="18" s="1"/>
  <c r="H17" i="18"/>
  <c r="T692" i="17"/>
  <c r="H123" i="18"/>
  <c r="T691" i="17"/>
  <c r="U691" i="17" s="1"/>
  <c r="K122" i="18" s="1"/>
  <c r="H122" i="18"/>
  <c r="T655" i="17"/>
  <c r="W655" i="17" s="1"/>
  <c r="M66" i="18" s="1"/>
  <c r="H66" i="18"/>
  <c r="T657" i="17"/>
  <c r="H68" i="18"/>
  <c r="T654" i="17"/>
  <c r="W654" i="17" s="1"/>
  <c r="M65" i="18" s="1"/>
  <c r="H65" i="18"/>
  <c r="T653" i="17"/>
  <c r="H64" i="18"/>
  <c r="T652" i="17"/>
  <c r="H63" i="18"/>
  <c r="T656" i="17"/>
  <c r="H67" i="18"/>
  <c r="W29" i="17"/>
  <c r="M26" i="18" s="1"/>
  <c r="V653" i="17"/>
  <c r="L64" i="18" s="1"/>
  <c r="V20" i="17"/>
  <c r="L17" i="18" s="1"/>
  <c r="V656" i="17"/>
  <c r="L67" i="18" s="1"/>
  <c r="U656" i="17"/>
  <c r="K67" i="18" s="1"/>
  <c r="U655" i="17"/>
  <c r="K66" i="18" s="1"/>
  <c r="X33" i="17"/>
  <c r="N30" i="18" s="1"/>
  <c r="X21" i="17"/>
  <c r="N18" i="18" s="1"/>
  <c r="U657" i="17"/>
  <c r="K68" i="18" s="1"/>
  <c r="X654" i="17"/>
  <c r="N65" i="18" s="1"/>
  <c r="W656" i="17"/>
  <c r="M67" i="18" s="1"/>
  <c r="X652" i="17"/>
  <c r="N63" i="18" s="1"/>
  <c r="X656" i="17"/>
  <c r="N67" i="18" s="1"/>
  <c r="V655" i="17"/>
  <c r="L66" i="18" s="1"/>
  <c r="U652" i="17"/>
  <c r="K63" i="18" s="1"/>
  <c r="X655" i="17"/>
  <c r="N66" i="18" s="1"/>
  <c r="W653" i="17"/>
  <c r="M64" i="18" s="1"/>
  <c r="X653" i="17"/>
  <c r="N64" i="18" s="1"/>
  <c r="V654" i="17"/>
  <c r="L65" i="18" s="1"/>
  <c r="U653" i="17"/>
  <c r="K64" i="18" s="1"/>
  <c r="W693" i="17"/>
  <c r="M124" i="18" s="1"/>
  <c r="V693" i="17"/>
  <c r="L124" i="18" s="1"/>
  <c r="X657" i="17"/>
  <c r="N68" i="18" s="1"/>
  <c r="X690" i="17"/>
  <c r="N121" i="18" s="1"/>
  <c r="W690" i="17"/>
  <c r="M121" i="18" s="1"/>
  <c r="V690" i="17"/>
  <c r="L121" i="18" s="1"/>
  <c r="U690" i="17"/>
  <c r="K121" i="18" s="1"/>
  <c r="X689" i="17"/>
  <c r="N120" i="18" s="1"/>
  <c r="W689" i="17"/>
  <c r="M120" i="18" s="1"/>
  <c r="V689" i="17"/>
  <c r="L120" i="18" s="1"/>
  <c r="U689" i="17"/>
  <c r="K120" i="18" s="1"/>
  <c r="W657" i="17"/>
  <c r="M68" i="18" s="1"/>
  <c r="X692" i="17"/>
  <c r="N123" i="18" s="1"/>
  <c r="X688" i="17"/>
  <c r="N119" i="18" s="1"/>
  <c r="W688" i="17"/>
  <c r="M119" i="18" s="1"/>
  <c r="V688" i="17"/>
  <c r="L119" i="18" s="1"/>
  <c r="U688" i="17"/>
  <c r="K119" i="18" s="1"/>
  <c r="V27" i="17"/>
  <c r="L24" i="18" s="1"/>
  <c r="V657" i="17"/>
  <c r="L68" i="18" s="1"/>
  <c r="X687" i="17"/>
  <c r="N118" i="18" s="1"/>
  <c r="W687" i="17"/>
  <c r="M118" i="18" s="1"/>
  <c r="W19" i="17"/>
  <c r="M16" i="18" s="1"/>
  <c r="V19" i="17"/>
  <c r="L16" i="18" s="1"/>
  <c r="V21" i="17"/>
  <c r="L18" i="18" s="1"/>
  <c r="V652" i="17"/>
  <c r="L63" i="18" s="1"/>
  <c r="U664" i="17"/>
  <c r="X664" i="17"/>
  <c r="V664" i="17"/>
  <c r="W664" i="17"/>
  <c r="U666" i="17"/>
  <c r="V666" i="17"/>
  <c r="W666" i="17"/>
  <c r="X666" i="17"/>
  <c r="U661" i="17"/>
  <c r="V661" i="17"/>
  <c r="W661" i="17"/>
  <c r="X661" i="17"/>
  <c r="W652" i="17"/>
  <c r="M63" i="18" s="1"/>
  <c r="U660" i="17"/>
  <c r="V660" i="17"/>
  <c r="W660" i="17"/>
  <c r="X660" i="17"/>
  <c r="U663" i="17"/>
  <c r="V663" i="17"/>
  <c r="X663" i="17"/>
  <c r="W663" i="17"/>
  <c r="U31" i="17"/>
  <c r="K28" i="18" s="1"/>
  <c r="U662" i="17"/>
  <c r="X662" i="17"/>
  <c r="V662" i="17"/>
  <c r="W662" i="17"/>
  <c r="U665" i="17"/>
  <c r="X665" i="17"/>
  <c r="V665" i="17"/>
  <c r="W665" i="17"/>
  <c r="V35" i="17"/>
  <c r="L32" i="18" s="1"/>
  <c r="U35" i="17"/>
  <c r="K32" i="18" s="1"/>
  <c r="X30" i="17"/>
  <c r="N27" i="18" s="1"/>
  <c r="U30" i="17"/>
  <c r="K27" i="18" s="1"/>
  <c r="W30" i="17"/>
  <c r="M27" i="18" s="1"/>
  <c r="U26" i="17"/>
  <c r="K23" i="18" s="1"/>
  <c r="X24" i="17"/>
  <c r="N21" i="18" s="1"/>
  <c r="U24" i="17"/>
  <c r="K21" i="18" s="1"/>
  <c r="E60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F60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X693" i="17" l="1"/>
  <c r="N124" i="18" s="1"/>
  <c r="W692" i="17"/>
  <c r="M123" i="18" s="1"/>
  <c r="V687" i="17"/>
  <c r="L118" i="18" s="1"/>
  <c r="U29" i="17"/>
  <c r="K26" i="18" s="1"/>
  <c r="V14" i="17"/>
  <c r="L11" i="18" s="1"/>
  <c r="W23" i="17"/>
  <c r="M20" i="18" s="1"/>
  <c r="X16" i="17"/>
  <c r="N13" i="18" s="1"/>
  <c r="V28" i="17"/>
  <c r="L25" i="18" s="1"/>
  <c r="W25" i="17"/>
  <c r="M22" i="18" s="1"/>
  <c r="V22" i="17"/>
  <c r="L19" i="18" s="1"/>
  <c r="W27" i="17"/>
  <c r="M24" i="18" s="1"/>
  <c r="X15" i="17"/>
  <c r="N12" i="18" s="1"/>
  <c r="U34" i="17"/>
  <c r="K31" i="18" s="1"/>
  <c r="W33" i="17"/>
  <c r="M30" i="18" s="1"/>
  <c r="U33" i="17"/>
  <c r="K30" i="18" s="1"/>
  <c r="X35" i="17"/>
  <c r="N32" i="18" s="1"/>
  <c r="X29" i="17"/>
  <c r="N26" i="18" s="1"/>
  <c r="V31" i="17"/>
  <c r="L28" i="18" s="1"/>
  <c r="U17" i="17"/>
  <c r="K14" i="18" s="1"/>
  <c r="U12" i="17"/>
  <c r="K9" i="18" s="1"/>
  <c r="U14" i="17"/>
  <c r="K11" i="18" s="1"/>
  <c r="X17" i="17"/>
  <c r="N14" i="18" s="1"/>
  <c r="X12" i="17"/>
  <c r="N9" i="18" s="1"/>
  <c r="W26" i="17"/>
  <c r="M23" i="18" s="1"/>
  <c r="U28" i="17"/>
  <c r="K25" i="18" s="1"/>
  <c r="X22" i="17"/>
  <c r="N19" i="18" s="1"/>
  <c r="V18" i="17"/>
  <c r="L15" i="18" s="1"/>
  <c r="U27" i="17"/>
  <c r="K24" i="18" s="1"/>
  <c r="U32" i="17"/>
  <c r="K29" i="18" s="1"/>
  <c r="W34" i="17"/>
  <c r="M31" i="18" s="1"/>
  <c r="X26" i="17"/>
  <c r="N23" i="18" s="1"/>
  <c r="W22" i="17"/>
  <c r="M19" i="18" s="1"/>
  <c r="X27" i="17"/>
  <c r="N24" i="18" s="1"/>
  <c r="W15" i="17"/>
  <c r="M12" i="18" s="1"/>
  <c r="X34" i="17"/>
  <c r="N31" i="18" s="1"/>
  <c r="W28" i="17"/>
  <c r="M25" i="18" s="1"/>
  <c r="U22" i="17"/>
  <c r="K19" i="18" s="1"/>
  <c r="U16" i="17"/>
  <c r="K13" i="18" s="1"/>
  <c r="U25" i="17"/>
  <c r="K22" i="18" s="1"/>
  <c r="W32" i="17"/>
  <c r="M29" i="18" s="1"/>
  <c r="V34" i="17"/>
  <c r="L31" i="18" s="1"/>
  <c r="X25" i="17"/>
  <c r="N22" i="18" s="1"/>
  <c r="X18" i="17"/>
  <c r="N15" i="18" s="1"/>
  <c r="W16" i="17"/>
  <c r="M13" i="18" s="1"/>
  <c r="V16" i="17"/>
  <c r="L13" i="18" s="1"/>
  <c r="X23" i="17"/>
  <c r="N20" i="18" s="1"/>
  <c r="X20" i="17"/>
  <c r="N17" i="18" s="1"/>
  <c r="U23" i="17"/>
  <c r="K20" i="18" s="1"/>
  <c r="U20" i="17"/>
  <c r="K17" i="18" s="1"/>
  <c r="U19" i="17"/>
  <c r="K16" i="18" s="1"/>
  <c r="W13" i="17"/>
  <c r="M10" i="18" s="1"/>
  <c r="W17" i="17"/>
  <c r="M14" i="18" s="1"/>
  <c r="X13" i="17"/>
  <c r="N10" i="18" s="1"/>
  <c r="U15" i="17"/>
  <c r="K12" i="18" s="1"/>
  <c r="V15" i="17"/>
  <c r="L12" i="18" s="1"/>
  <c r="W12" i="17"/>
  <c r="M9" i="18" s="1"/>
  <c r="U21" i="17"/>
  <c r="K18" i="18" s="1"/>
  <c r="V23" i="17"/>
  <c r="L20" i="18" s="1"/>
  <c r="W31" i="17"/>
  <c r="M28" i="18" s="1"/>
  <c r="V25" i="17"/>
  <c r="L22" i="18" s="1"/>
  <c r="U692" i="17"/>
  <c r="K123" i="18" s="1"/>
  <c r="V692" i="17"/>
  <c r="L123" i="18" s="1"/>
  <c r="V691" i="17"/>
  <c r="L122" i="18" s="1"/>
  <c r="W691" i="17"/>
  <c r="M122" i="18" s="1"/>
  <c r="X691" i="17"/>
  <c r="N122" i="18" s="1"/>
  <c r="U654" i="17"/>
  <c r="K65" i="18" s="1"/>
  <c r="E623" i="17"/>
  <c r="D623" i="17"/>
  <c r="F623" i="17"/>
  <c r="K623" i="17"/>
  <c r="J622" i="17"/>
  <c r="G622" i="17"/>
  <c r="H622" i="17" s="1"/>
  <c r="L622" i="17"/>
  <c r="M622" i="17" s="1"/>
  <c r="O622" i="17"/>
  <c r="P622" i="17" s="1"/>
  <c r="L623" i="17" l="1"/>
  <c r="Q622" i="17"/>
  <c r="S622" i="17" s="1"/>
  <c r="R622" i="17"/>
  <c r="T622" i="17" s="1"/>
  <c r="W622" i="17" l="1"/>
  <c r="X622" i="17"/>
  <c r="U622" i="17"/>
  <c r="V622" i="17"/>
  <c r="N623" i="17" l="1"/>
  <c r="O626" i="17" l="1"/>
  <c r="O627" i="17"/>
  <c r="O628" i="17"/>
  <c r="O629" i="17"/>
  <c r="O630" i="17"/>
  <c r="O631" i="17"/>
  <c r="O632" i="17"/>
  <c r="O633" i="17"/>
  <c r="O634" i="17"/>
  <c r="O635" i="17"/>
  <c r="O636" i="17"/>
  <c r="O637" i="17"/>
  <c r="O638" i="17"/>
  <c r="O639" i="17"/>
  <c r="O640" i="17"/>
  <c r="O641" i="17"/>
  <c r="O642" i="17"/>
  <c r="O643" i="17"/>
  <c r="O644" i="17"/>
  <c r="O645" i="17"/>
  <c r="O646" i="17"/>
  <c r="O647" i="17"/>
  <c r="O648" i="17"/>
  <c r="O649" i="17"/>
  <c r="O625" i="17"/>
  <c r="O39" i="17" l="1"/>
  <c r="O40" i="17"/>
  <c r="O41" i="17"/>
  <c r="P41" i="17" s="1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O55" i="17"/>
  <c r="O56" i="17"/>
  <c r="O57" i="17"/>
  <c r="O58" i="17"/>
  <c r="O59" i="17"/>
  <c r="O60" i="17"/>
  <c r="O61" i="17"/>
  <c r="O62" i="17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O82" i="17"/>
  <c r="O83" i="17"/>
  <c r="O84" i="17"/>
  <c r="O85" i="17"/>
  <c r="O86" i="17"/>
  <c r="O87" i="17"/>
  <c r="O88" i="17"/>
  <c r="O89" i="17"/>
  <c r="O90" i="17"/>
  <c r="O91" i="17"/>
  <c r="O92" i="17"/>
  <c r="O93" i="17"/>
  <c r="O94" i="17"/>
  <c r="O95" i="17"/>
  <c r="O96" i="17"/>
  <c r="O97" i="17"/>
  <c r="O98" i="17"/>
  <c r="O99" i="17"/>
  <c r="O100" i="17"/>
  <c r="O101" i="17"/>
  <c r="O102" i="17"/>
  <c r="O103" i="17"/>
  <c r="O104" i="17"/>
  <c r="O105" i="17"/>
  <c r="O106" i="17"/>
  <c r="O107" i="17"/>
  <c r="O108" i="17"/>
  <c r="O109" i="17"/>
  <c r="O110" i="17"/>
  <c r="O11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O502" i="17"/>
  <c r="O503" i="17"/>
  <c r="O504" i="17"/>
  <c r="O505" i="17"/>
  <c r="O506" i="17"/>
  <c r="O507" i="17"/>
  <c r="O508" i="17"/>
  <c r="O509" i="17"/>
  <c r="O510" i="17"/>
  <c r="O511" i="17"/>
  <c r="O512" i="17"/>
  <c r="O513" i="17"/>
  <c r="O514" i="17"/>
  <c r="O515" i="17"/>
  <c r="O516" i="17"/>
  <c r="O517" i="17"/>
  <c r="O518" i="17"/>
  <c r="O519" i="17"/>
  <c r="O520" i="17"/>
  <c r="O521" i="17"/>
  <c r="O522" i="17"/>
  <c r="O523" i="17"/>
  <c r="O524" i="17"/>
  <c r="O525" i="17"/>
  <c r="O526" i="17"/>
  <c r="O527" i="17"/>
  <c r="O528" i="17"/>
  <c r="O529" i="17"/>
  <c r="O530" i="17"/>
  <c r="O531" i="17"/>
  <c r="O532" i="17"/>
  <c r="O533" i="17"/>
  <c r="O534" i="17"/>
  <c r="O535" i="17"/>
  <c r="O536" i="17"/>
  <c r="O537" i="17"/>
  <c r="O538" i="17"/>
  <c r="O539" i="17"/>
  <c r="O540" i="17"/>
  <c r="O541" i="17"/>
  <c r="O542" i="17"/>
  <c r="O543" i="17"/>
  <c r="O544" i="17"/>
  <c r="O545" i="17"/>
  <c r="O546" i="17"/>
  <c r="O547" i="17"/>
  <c r="O548" i="17"/>
  <c r="O549" i="17"/>
  <c r="O550" i="17"/>
  <c r="O551" i="17"/>
  <c r="O552" i="17"/>
  <c r="O553" i="17"/>
  <c r="O554" i="17"/>
  <c r="O555" i="17"/>
  <c r="O556" i="17"/>
  <c r="O557" i="17"/>
  <c r="O558" i="17"/>
  <c r="O559" i="17"/>
  <c r="O560" i="17"/>
  <c r="O561" i="17"/>
  <c r="O562" i="17"/>
  <c r="O563" i="17"/>
  <c r="O564" i="17"/>
  <c r="O565" i="17"/>
  <c r="O566" i="17"/>
  <c r="O567" i="17"/>
  <c r="O568" i="17"/>
  <c r="O569" i="17"/>
  <c r="O570" i="17"/>
  <c r="O571" i="17"/>
  <c r="O572" i="17"/>
  <c r="O573" i="17"/>
  <c r="O574" i="17"/>
  <c r="O575" i="17"/>
  <c r="O576" i="17"/>
  <c r="O577" i="17"/>
  <c r="O578" i="17"/>
  <c r="O579" i="17"/>
  <c r="O580" i="17"/>
  <c r="O581" i="17"/>
  <c r="O582" i="17"/>
  <c r="O583" i="17"/>
  <c r="O584" i="17"/>
  <c r="O585" i="17"/>
  <c r="O586" i="17"/>
  <c r="O587" i="17"/>
  <c r="O588" i="17"/>
  <c r="O589" i="17"/>
  <c r="O590" i="17"/>
  <c r="O591" i="17"/>
  <c r="O592" i="17"/>
  <c r="O593" i="17"/>
  <c r="O594" i="17"/>
  <c r="O595" i="17"/>
  <c r="O596" i="17"/>
  <c r="O597" i="17"/>
  <c r="O598" i="17"/>
  <c r="O599" i="17"/>
  <c r="O600" i="17"/>
  <c r="O601" i="17"/>
  <c r="O602" i="17"/>
  <c r="O603" i="17"/>
  <c r="O604" i="17"/>
  <c r="O605" i="17"/>
  <c r="O606" i="17"/>
  <c r="O607" i="17"/>
  <c r="O608" i="17"/>
  <c r="O609" i="17"/>
  <c r="O610" i="17"/>
  <c r="O611" i="17"/>
  <c r="O612" i="17"/>
  <c r="O613" i="17"/>
  <c r="O614" i="17"/>
  <c r="P614" i="17" s="1"/>
  <c r="O615" i="17"/>
  <c r="O616" i="17"/>
  <c r="O617" i="17"/>
  <c r="O618" i="17"/>
  <c r="O619" i="17"/>
  <c r="O620" i="17"/>
  <c r="O621" i="17"/>
  <c r="L39" i="17"/>
  <c r="M39" i="17" s="1"/>
  <c r="L40" i="17"/>
  <c r="M40" i="17" s="1"/>
  <c r="L41" i="17"/>
  <c r="M41" i="17" s="1"/>
  <c r="L42" i="17"/>
  <c r="M42" i="17" s="1"/>
  <c r="L43" i="17"/>
  <c r="M43" i="17" s="1"/>
  <c r="L44" i="17"/>
  <c r="M44" i="17" s="1"/>
  <c r="L45" i="17"/>
  <c r="M45" i="17" s="1"/>
  <c r="L46" i="17"/>
  <c r="M46" i="17" s="1"/>
  <c r="L47" i="17"/>
  <c r="M47" i="17" s="1"/>
  <c r="L48" i="17"/>
  <c r="M48" i="17" s="1"/>
  <c r="L49" i="17"/>
  <c r="M49" i="17" s="1"/>
  <c r="L50" i="17"/>
  <c r="M50" i="17" s="1"/>
  <c r="L51" i="17"/>
  <c r="M51" i="17" s="1"/>
  <c r="L52" i="17"/>
  <c r="M52" i="17" s="1"/>
  <c r="L53" i="17"/>
  <c r="M53" i="17" s="1"/>
  <c r="L54" i="17"/>
  <c r="M54" i="17" s="1"/>
  <c r="L55" i="17"/>
  <c r="M55" i="17" s="1"/>
  <c r="L56" i="17"/>
  <c r="M56" i="17" s="1"/>
  <c r="L57" i="17"/>
  <c r="M57" i="17" s="1"/>
  <c r="L58" i="17"/>
  <c r="M58" i="17" s="1"/>
  <c r="L59" i="17"/>
  <c r="M59" i="17" s="1"/>
  <c r="L60" i="17"/>
  <c r="M60" i="17" s="1"/>
  <c r="L61" i="17"/>
  <c r="M61" i="17" s="1"/>
  <c r="L62" i="17"/>
  <c r="M62" i="17" s="1"/>
  <c r="L63" i="17"/>
  <c r="M63" i="17" s="1"/>
  <c r="L64" i="17"/>
  <c r="M64" i="17" s="1"/>
  <c r="L65" i="17"/>
  <c r="M65" i="17" s="1"/>
  <c r="L66" i="17"/>
  <c r="M66" i="17" s="1"/>
  <c r="L67" i="17"/>
  <c r="M67" i="17" s="1"/>
  <c r="L68" i="17"/>
  <c r="M68" i="17" s="1"/>
  <c r="L69" i="17"/>
  <c r="M69" i="17" s="1"/>
  <c r="L70" i="17"/>
  <c r="M70" i="17" s="1"/>
  <c r="L71" i="17"/>
  <c r="M71" i="17" s="1"/>
  <c r="L72" i="17"/>
  <c r="M72" i="17" s="1"/>
  <c r="L73" i="17"/>
  <c r="M73" i="17" s="1"/>
  <c r="L74" i="17"/>
  <c r="M74" i="17" s="1"/>
  <c r="L75" i="17"/>
  <c r="M75" i="17" s="1"/>
  <c r="L76" i="17"/>
  <c r="M76" i="17" s="1"/>
  <c r="L77" i="17"/>
  <c r="M77" i="17" s="1"/>
  <c r="L78" i="17"/>
  <c r="M78" i="17" s="1"/>
  <c r="L79" i="17"/>
  <c r="M79" i="17" s="1"/>
  <c r="L80" i="17"/>
  <c r="M80" i="17" s="1"/>
  <c r="L81" i="17"/>
  <c r="M81" i="17" s="1"/>
  <c r="L82" i="17"/>
  <c r="M82" i="17" s="1"/>
  <c r="L83" i="17"/>
  <c r="M83" i="17" s="1"/>
  <c r="L84" i="17"/>
  <c r="M84" i="17" s="1"/>
  <c r="L85" i="17"/>
  <c r="M85" i="17" s="1"/>
  <c r="L86" i="17"/>
  <c r="M86" i="17" s="1"/>
  <c r="L87" i="17"/>
  <c r="M87" i="17" s="1"/>
  <c r="L88" i="17"/>
  <c r="M88" i="17" s="1"/>
  <c r="L89" i="17"/>
  <c r="M89" i="17" s="1"/>
  <c r="L90" i="17"/>
  <c r="M90" i="17" s="1"/>
  <c r="L91" i="17"/>
  <c r="M91" i="17" s="1"/>
  <c r="L92" i="17"/>
  <c r="M92" i="17" s="1"/>
  <c r="L93" i="17"/>
  <c r="M93" i="17" s="1"/>
  <c r="L94" i="17"/>
  <c r="M94" i="17" s="1"/>
  <c r="L95" i="17"/>
  <c r="M95" i="17" s="1"/>
  <c r="L96" i="17"/>
  <c r="M96" i="17" s="1"/>
  <c r="L97" i="17"/>
  <c r="M97" i="17" s="1"/>
  <c r="L98" i="17"/>
  <c r="M98" i="17" s="1"/>
  <c r="L99" i="17"/>
  <c r="M99" i="17" s="1"/>
  <c r="L100" i="17"/>
  <c r="M100" i="17" s="1"/>
  <c r="L101" i="17"/>
  <c r="M101" i="17" s="1"/>
  <c r="L102" i="17"/>
  <c r="M102" i="17" s="1"/>
  <c r="L103" i="17"/>
  <c r="M103" i="17" s="1"/>
  <c r="L104" i="17"/>
  <c r="M104" i="17" s="1"/>
  <c r="L105" i="17"/>
  <c r="M105" i="17" s="1"/>
  <c r="L106" i="17"/>
  <c r="M106" i="17" s="1"/>
  <c r="L107" i="17"/>
  <c r="M107" i="17" s="1"/>
  <c r="L108" i="17"/>
  <c r="M108" i="17" s="1"/>
  <c r="L109" i="17"/>
  <c r="M109" i="17" s="1"/>
  <c r="L110" i="17"/>
  <c r="M110" i="17" s="1"/>
  <c r="L111" i="17"/>
  <c r="M111" i="17" s="1"/>
  <c r="L112" i="17"/>
  <c r="M112" i="17" s="1"/>
  <c r="L113" i="17"/>
  <c r="M113" i="17" s="1"/>
  <c r="L114" i="17"/>
  <c r="M114" i="17" s="1"/>
  <c r="L115" i="17"/>
  <c r="M115" i="17" s="1"/>
  <c r="L116" i="17"/>
  <c r="M116" i="17" s="1"/>
  <c r="L117" i="17"/>
  <c r="M117" i="17" s="1"/>
  <c r="L118" i="17"/>
  <c r="M118" i="17" s="1"/>
  <c r="L119" i="17"/>
  <c r="M119" i="17" s="1"/>
  <c r="L120" i="17"/>
  <c r="M120" i="17" s="1"/>
  <c r="L121" i="17"/>
  <c r="M121" i="17" s="1"/>
  <c r="L122" i="17"/>
  <c r="M122" i="17" s="1"/>
  <c r="L123" i="17"/>
  <c r="M123" i="17" s="1"/>
  <c r="L124" i="17"/>
  <c r="M124" i="17" s="1"/>
  <c r="L125" i="17"/>
  <c r="M125" i="17" s="1"/>
  <c r="L126" i="17"/>
  <c r="M126" i="17" s="1"/>
  <c r="L127" i="17"/>
  <c r="M127" i="17" s="1"/>
  <c r="L129" i="17"/>
  <c r="M129" i="17" s="1"/>
  <c r="L130" i="17"/>
  <c r="M130" i="17" s="1"/>
  <c r="L131" i="17"/>
  <c r="M131" i="17" s="1"/>
  <c r="L132" i="17"/>
  <c r="M132" i="17" s="1"/>
  <c r="L133" i="17"/>
  <c r="M133" i="17" s="1"/>
  <c r="L134" i="17"/>
  <c r="M134" i="17" s="1"/>
  <c r="L135" i="17"/>
  <c r="M135" i="17" s="1"/>
  <c r="L136" i="17"/>
  <c r="M136" i="17" s="1"/>
  <c r="L137" i="17"/>
  <c r="M137" i="17" s="1"/>
  <c r="L138" i="17"/>
  <c r="M138" i="17" s="1"/>
  <c r="L139" i="17"/>
  <c r="M139" i="17" s="1"/>
  <c r="L140" i="17"/>
  <c r="M140" i="17" s="1"/>
  <c r="L141" i="17"/>
  <c r="M141" i="17" s="1"/>
  <c r="L142" i="17"/>
  <c r="M142" i="17" s="1"/>
  <c r="L143" i="17"/>
  <c r="M143" i="17" s="1"/>
  <c r="L144" i="17"/>
  <c r="M144" i="17" s="1"/>
  <c r="L145" i="17"/>
  <c r="M145" i="17" s="1"/>
  <c r="L146" i="17"/>
  <c r="M146" i="17" s="1"/>
  <c r="L147" i="17"/>
  <c r="M147" i="17" s="1"/>
  <c r="L148" i="17"/>
  <c r="M148" i="17" s="1"/>
  <c r="L149" i="17"/>
  <c r="M149" i="17" s="1"/>
  <c r="L150" i="17"/>
  <c r="M150" i="17" s="1"/>
  <c r="L151" i="17"/>
  <c r="M151" i="17" s="1"/>
  <c r="L152" i="17"/>
  <c r="M152" i="17" s="1"/>
  <c r="L153" i="17"/>
  <c r="M153" i="17" s="1"/>
  <c r="L154" i="17"/>
  <c r="M154" i="17" s="1"/>
  <c r="L155" i="17"/>
  <c r="M155" i="17" s="1"/>
  <c r="L156" i="17"/>
  <c r="M156" i="17" s="1"/>
  <c r="L157" i="17"/>
  <c r="M157" i="17" s="1"/>
  <c r="L158" i="17"/>
  <c r="M158" i="17" s="1"/>
  <c r="L159" i="17"/>
  <c r="M159" i="17" s="1"/>
  <c r="L160" i="17"/>
  <c r="M160" i="17" s="1"/>
  <c r="L161" i="17"/>
  <c r="M161" i="17" s="1"/>
  <c r="L162" i="17"/>
  <c r="M162" i="17" s="1"/>
  <c r="L163" i="17"/>
  <c r="M163" i="17" s="1"/>
  <c r="L164" i="17"/>
  <c r="M164" i="17" s="1"/>
  <c r="L165" i="17"/>
  <c r="M165" i="17" s="1"/>
  <c r="L166" i="17"/>
  <c r="M166" i="17" s="1"/>
  <c r="L167" i="17"/>
  <c r="M167" i="17" s="1"/>
  <c r="L168" i="17"/>
  <c r="M168" i="17" s="1"/>
  <c r="L169" i="17"/>
  <c r="M169" i="17" s="1"/>
  <c r="L170" i="17"/>
  <c r="M170" i="17" s="1"/>
  <c r="L171" i="17"/>
  <c r="M171" i="17" s="1"/>
  <c r="L172" i="17"/>
  <c r="M172" i="17" s="1"/>
  <c r="L173" i="17"/>
  <c r="M173" i="17" s="1"/>
  <c r="L174" i="17"/>
  <c r="M174" i="17" s="1"/>
  <c r="L175" i="17"/>
  <c r="M175" i="17" s="1"/>
  <c r="L176" i="17"/>
  <c r="M176" i="17" s="1"/>
  <c r="L177" i="17"/>
  <c r="M177" i="17" s="1"/>
  <c r="L178" i="17"/>
  <c r="M178" i="17" s="1"/>
  <c r="L179" i="17"/>
  <c r="M179" i="17" s="1"/>
  <c r="L180" i="17"/>
  <c r="M180" i="17" s="1"/>
  <c r="L181" i="17"/>
  <c r="M181" i="17" s="1"/>
  <c r="L182" i="17"/>
  <c r="M182" i="17" s="1"/>
  <c r="L183" i="17"/>
  <c r="M183" i="17" s="1"/>
  <c r="L184" i="17"/>
  <c r="M184" i="17" s="1"/>
  <c r="L185" i="17"/>
  <c r="M185" i="17" s="1"/>
  <c r="L186" i="17"/>
  <c r="M186" i="17" s="1"/>
  <c r="L187" i="17"/>
  <c r="M187" i="17" s="1"/>
  <c r="L188" i="17"/>
  <c r="M188" i="17" s="1"/>
  <c r="L189" i="17"/>
  <c r="M189" i="17" s="1"/>
  <c r="L190" i="17"/>
  <c r="M190" i="17" s="1"/>
  <c r="L191" i="17"/>
  <c r="M191" i="17" s="1"/>
  <c r="L192" i="17"/>
  <c r="M192" i="17" s="1"/>
  <c r="L193" i="17"/>
  <c r="M193" i="17" s="1"/>
  <c r="L194" i="17"/>
  <c r="M194" i="17" s="1"/>
  <c r="L195" i="17"/>
  <c r="M195" i="17" s="1"/>
  <c r="L196" i="17"/>
  <c r="M196" i="17" s="1"/>
  <c r="L197" i="17"/>
  <c r="M197" i="17" s="1"/>
  <c r="L198" i="17"/>
  <c r="M198" i="17" s="1"/>
  <c r="L199" i="17"/>
  <c r="M199" i="17" s="1"/>
  <c r="L200" i="17"/>
  <c r="M200" i="17" s="1"/>
  <c r="L201" i="17"/>
  <c r="M201" i="17" s="1"/>
  <c r="L202" i="17"/>
  <c r="M202" i="17" s="1"/>
  <c r="L203" i="17"/>
  <c r="M203" i="17" s="1"/>
  <c r="L204" i="17"/>
  <c r="M204" i="17" s="1"/>
  <c r="L205" i="17"/>
  <c r="M205" i="17" s="1"/>
  <c r="L206" i="17"/>
  <c r="M206" i="17" s="1"/>
  <c r="L207" i="17"/>
  <c r="M207" i="17" s="1"/>
  <c r="L208" i="17"/>
  <c r="M208" i="17" s="1"/>
  <c r="L209" i="17"/>
  <c r="M209" i="17" s="1"/>
  <c r="L210" i="17"/>
  <c r="M210" i="17" s="1"/>
  <c r="L211" i="17"/>
  <c r="M211" i="17" s="1"/>
  <c r="L212" i="17"/>
  <c r="M212" i="17" s="1"/>
  <c r="L213" i="17"/>
  <c r="M213" i="17" s="1"/>
  <c r="L214" i="17"/>
  <c r="M214" i="17" s="1"/>
  <c r="L215" i="17"/>
  <c r="M215" i="17" s="1"/>
  <c r="L216" i="17"/>
  <c r="M216" i="17" s="1"/>
  <c r="L217" i="17"/>
  <c r="M217" i="17" s="1"/>
  <c r="L218" i="17"/>
  <c r="M218" i="17" s="1"/>
  <c r="L219" i="17"/>
  <c r="M219" i="17" s="1"/>
  <c r="L220" i="17"/>
  <c r="M220" i="17" s="1"/>
  <c r="L221" i="17"/>
  <c r="M221" i="17" s="1"/>
  <c r="L222" i="17"/>
  <c r="M222" i="17" s="1"/>
  <c r="L223" i="17"/>
  <c r="M223" i="17" s="1"/>
  <c r="L224" i="17"/>
  <c r="M224" i="17" s="1"/>
  <c r="L225" i="17"/>
  <c r="M225" i="17" s="1"/>
  <c r="L226" i="17"/>
  <c r="M226" i="17" s="1"/>
  <c r="L227" i="17"/>
  <c r="M227" i="17" s="1"/>
  <c r="L228" i="17"/>
  <c r="M228" i="17" s="1"/>
  <c r="L229" i="17"/>
  <c r="M229" i="17" s="1"/>
  <c r="L230" i="17"/>
  <c r="M230" i="17" s="1"/>
  <c r="L231" i="17"/>
  <c r="M231" i="17" s="1"/>
  <c r="L232" i="17"/>
  <c r="M232" i="17" s="1"/>
  <c r="L233" i="17"/>
  <c r="M233" i="17" s="1"/>
  <c r="L234" i="17"/>
  <c r="M234" i="17" s="1"/>
  <c r="L235" i="17"/>
  <c r="M235" i="17" s="1"/>
  <c r="L236" i="17"/>
  <c r="M236" i="17" s="1"/>
  <c r="L237" i="17"/>
  <c r="M237" i="17" s="1"/>
  <c r="L238" i="17"/>
  <c r="M238" i="17" s="1"/>
  <c r="L239" i="17"/>
  <c r="M239" i="17" s="1"/>
  <c r="L240" i="17"/>
  <c r="M240" i="17" s="1"/>
  <c r="L241" i="17"/>
  <c r="M241" i="17" s="1"/>
  <c r="L242" i="17"/>
  <c r="M242" i="17" s="1"/>
  <c r="L243" i="17"/>
  <c r="M243" i="17" s="1"/>
  <c r="L244" i="17"/>
  <c r="M244" i="17" s="1"/>
  <c r="L245" i="17"/>
  <c r="M245" i="17" s="1"/>
  <c r="L246" i="17"/>
  <c r="M246" i="17" s="1"/>
  <c r="L247" i="17"/>
  <c r="M247" i="17" s="1"/>
  <c r="L248" i="17"/>
  <c r="M248" i="17" s="1"/>
  <c r="L249" i="17"/>
  <c r="M249" i="17" s="1"/>
  <c r="L250" i="17"/>
  <c r="M250" i="17" s="1"/>
  <c r="L251" i="17"/>
  <c r="M251" i="17" s="1"/>
  <c r="L252" i="17"/>
  <c r="M252" i="17" s="1"/>
  <c r="L253" i="17"/>
  <c r="M253" i="17" s="1"/>
  <c r="L254" i="17"/>
  <c r="M254" i="17" s="1"/>
  <c r="L255" i="17"/>
  <c r="M255" i="17" s="1"/>
  <c r="L256" i="17"/>
  <c r="M256" i="17" s="1"/>
  <c r="L257" i="17"/>
  <c r="M257" i="17" s="1"/>
  <c r="L258" i="17"/>
  <c r="M258" i="17" s="1"/>
  <c r="L259" i="17"/>
  <c r="M259" i="17" s="1"/>
  <c r="L260" i="17"/>
  <c r="M260" i="17" s="1"/>
  <c r="L261" i="17"/>
  <c r="M261" i="17" s="1"/>
  <c r="L262" i="17"/>
  <c r="M262" i="17" s="1"/>
  <c r="L263" i="17"/>
  <c r="M263" i="17" s="1"/>
  <c r="L264" i="17"/>
  <c r="M264" i="17" s="1"/>
  <c r="L265" i="17"/>
  <c r="M265" i="17" s="1"/>
  <c r="L266" i="17"/>
  <c r="M266" i="17" s="1"/>
  <c r="L267" i="17"/>
  <c r="M267" i="17" s="1"/>
  <c r="L268" i="17"/>
  <c r="M268" i="17" s="1"/>
  <c r="L269" i="17"/>
  <c r="M269" i="17" s="1"/>
  <c r="L270" i="17"/>
  <c r="M270" i="17" s="1"/>
  <c r="L271" i="17"/>
  <c r="M271" i="17" s="1"/>
  <c r="L272" i="17"/>
  <c r="M272" i="17" s="1"/>
  <c r="L273" i="17"/>
  <c r="M273" i="17" s="1"/>
  <c r="L274" i="17"/>
  <c r="M274" i="17" s="1"/>
  <c r="L275" i="17"/>
  <c r="M275" i="17" s="1"/>
  <c r="L276" i="17"/>
  <c r="M276" i="17" s="1"/>
  <c r="L277" i="17"/>
  <c r="M277" i="17" s="1"/>
  <c r="L278" i="17"/>
  <c r="M278" i="17" s="1"/>
  <c r="L279" i="17"/>
  <c r="M279" i="17" s="1"/>
  <c r="L280" i="17"/>
  <c r="M280" i="17" s="1"/>
  <c r="L281" i="17"/>
  <c r="M281" i="17" s="1"/>
  <c r="L282" i="17"/>
  <c r="M282" i="17" s="1"/>
  <c r="L283" i="17"/>
  <c r="M283" i="17" s="1"/>
  <c r="L284" i="17"/>
  <c r="M284" i="17" s="1"/>
  <c r="L285" i="17"/>
  <c r="M285" i="17" s="1"/>
  <c r="L286" i="17"/>
  <c r="M286" i="17" s="1"/>
  <c r="L287" i="17"/>
  <c r="M287" i="17" s="1"/>
  <c r="L288" i="17"/>
  <c r="M288" i="17" s="1"/>
  <c r="L289" i="17"/>
  <c r="M289" i="17" s="1"/>
  <c r="L290" i="17"/>
  <c r="M290" i="17" s="1"/>
  <c r="L291" i="17"/>
  <c r="M291" i="17" s="1"/>
  <c r="L292" i="17"/>
  <c r="M292" i="17" s="1"/>
  <c r="L293" i="17"/>
  <c r="M293" i="17" s="1"/>
  <c r="L294" i="17"/>
  <c r="M294" i="17" s="1"/>
  <c r="L295" i="17"/>
  <c r="M295" i="17" s="1"/>
  <c r="L296" i="17"/>
  <c r="M296" i="17" s="1"/>
  <c r="L297" i="17"/>
  <c r="M297" i="17" s="1"/>
  <c r="L298" i="17"/>
  <c r="M298" i="17" s="1"/>
  <c r="L299" i="17"/>
  <c r="M299" i="17" s="1"/>
  <c r="L300" i="17"/>
  <c r="M300" i="17" s="1"/>
  <c r="L301" i="17"/>
  <c r="M301" i="17" s="1"/>
  <c r="L302" i="17"/>
  <c r="M302" i="17" s="1"/>
  <c r="L303" i="17"/>
  <c r="M303" i="17" s="1"/>
  <c r="L304" i="17"/>
  <c r="M304" i="17" s="1"/>
  <c r="L305" i="17"/>
  <c r="M305" i="17" s="1"/>
  <c r="L306" i="17"/>
  <c r="M306" i="17" s="1"/>
  <c r="L307" i="17"/>
  <c r="M307" i="17" s="1"/>
  <c r="L308" i="17"/>
  <c r="M308" i="17" s="1"/>
  <c r="L309" i="17"/>
  <c r="M309" i="17" s="1"/>
  <c r="L310" i="17"/>
  <c r="M310" i="17" s="1"/>
  <c r="L311" i="17"/>
  <c r="M311" i="17" s="1"/>
  <c r="L312" i="17"/>
  <c r="M312" i="17" s="1"/>
  <c r="L313" i="17"/>
  <c r="M313" i="17" s="1"/>
  <c r="L314" i="17"/>
  <c r="M314" i="17" s="1"/>
  <c r="L315" i="17"/>
  <c r="M315" i="17" s="1"/>
  <c r="L316" i="17"/>
  <c r="M316" i="17" s="1"/>
  <c r="L317" i="17"/>
  <c r="M317" i="17" s="1"/>
  <c r="L318" i="17"/>
  <c r="M318" i="17" s="1"/>
  <c r="L319" i="17"/>
  <c r="M319" i="17" s="1"/>
  <c r="L320" i="17"/>
  <c r="M320" i="17" s="1"/>
  <c r="L321" i="17"/>
  <c r="M321" i="17" s="1"/>
  <c r="L322" i="17"/>
  <c r="M322" i="17" s="1"/>
  <c r="L323" i="17"/>
  <c r="M323" i="17" s="1"/>
  <c r="L324" i="17"/>
  <c r="M324" i="17" s="1"/>
  <c r="L325" i="17"/>
  <c r="M325" i="17" s="1"/>
  <c r="L326" i="17"/>
  <c r="M326" i="17" s="1"/>
  <c r="L327" i="17"/>
  <c r="M327" i="17" s="1"/>
  <c r="L328" i="17"/>
  <c r="M328" i="17" s="1"/>
  <c r="L329" i="17"/>
  <c r="M329" i="17" s="1"/>
  <c r="L330" i="17"/>
  <c r="M330" i="17" s="1"/>
  <c r="L331" i="17"/>
  <c r="M331" i="17" s="1"/>
  <c r="L332" i="17"/>
  <c r="M332" i="17" s="1"/>
  <c r="L333" i="17"/>
  <c r="M333" i="17" s="1"/>
  <c r="L334" i="17"/>
  <c r="M334" i="17" s="1"/>
  <c r="L335" i="17"/>
  <c r="M335" i="17" s="1"/>
  <c r="L336" i="17"/>
  <c r="M336" i="17" s="1"/>
  <c r="L337" i="17"/>
  <c r="M337" i="17" s="1"/>
  <c r="L338" i="17"/>
  <c r="M338" i="17" s="1"/>
  <c r="L339" i="17"/>
  <c r="M339" i="17" s="1"/>
  <c r="L340" i="17"/>
  <c r="M340" i="17" s="1"/>
  <c r="L341" i="17"/>
  <c r="M341" i="17" s="1"/>
  <c r="L342" i="17"/>
  <c r="M342" i="17" s="1"/>
  <c r="L343" i="17"/>
  <c r="M343" i="17" s="1"/>
  <c r="L344" i="17"/>
  <c r="M344" i="17" s="1"/>
  <c r="L345" i="17"/>
  <c r="M345" i="17" s="1"/>
  <c r="L346" i="17"/>
  <c r="M346" i="17" s="1"/>
  <c r="L347" i="17"/>
  <c r="M347" i="17" s="1"/>
  <c r="L348" i="17"/>
  <c r="M348" i="17" s="1"/>
  <c r="L349" i="17"/>
  <c r="M349" i="17" s="1"/>
  <c r="L350" i="17"/>
  <c r="M350" i="17" s="1"/>
  <c r="L351" i="17"/>
  <c r="M351" i="17" s="1"/>
  <c r="L352" i="17"/>
  <c r="M352" i="17" s="1"/>
  <c r="L353" i="17"/>
  <c r="M353" i="17" s="1"/>
  <c r="L354" i="17"/>
  <c r="M354" i="17" s="1"/>
  <c r="L355" i="17"/>
  <c r="M355" i="17" s="1"/>
  <c r="L356" i="17"/>
  <c r="M356" i="17" s="1"/>
  <c r="L357" i="17"/>
  <c r="M357" i="17" s="1"/>
  <c r="L358" i="17"/>
  <c r="M358" i="17" s="1"/>
  <c r="L359" i="17"/>
  <c r="M359" i="17" s="1"/>
  <c r="L360" i="17"/>
  <c r="M360" i="17" s="1"/>
  <c r="L361" i="17"/>
  <c r="M361" i="17" s="1"/>
  <c r="L362" i="17"/>
  <c r="M362" i="17" s="1"/>
  <c r="L363" i="17"/>
  <c r="M363" i="17" s="1"/>
  <c r="L364" i="17"/>
  <c r="M364" i="17" s="1"/>
  <c r="L365" i="17"/>
  <c r="M365" i="17" s="1"/>
  <c r="L366" i="17"/>
  <c r="M366" i="17" s="1"/>
  <c r="L367" i="17"/>
  <c r="M367" i="17" s="1"/>
  <c r="L368" i="17"/>
  <c r="M368" i="17" s="1"/>
  <c r="L369" i="17"/>
  <c r="M369" i="17" s="1"/>
  <c r="L370" i="17"/>
  <c r="M370" i="17" s="1"/>
  <c r="L371" i="17"/>
  <c r="M371" i="17" s="1"/>
  <c r="L372" i="17"/>
  <c r="M372" i="17" s="1"/>
  <c r="L373" i="17"/>
  <c r="M373" i="17" s="1"/>
  <c r="L374" i="17"/>
  <c r="M374" i="17" s="1"/>
  <c r="L375" i="17"/>
  <c r="M375" i="17" s="1"/>
  <c r="L376" i="17"/>
  <c r="M376" i="17" s="1"/>
  <c r="L377" i="17"/>
  <c r="M377" i="17" s="1"/>
  <c r="L378" i="17"/>
  <c r="M378" i="17" s="1"/>
  <c r="L379" i="17"/>
  <c r="M379" i="17" s="1"/>
  <c r="L380" i="17"/>
  <c r="M380" i="17" s="1"/>
  <c r="L381" i="17"/>
  <c r="M381" i="17" s="1"/>
  <c r="L382" i="17"/>
  <c r="M382" i="17" s="1"/>
  <c r="L383" i="17"/>
  <c r="M383" i="17" s="1"/>
  <c r="L384" i="17"/>
  <c r="M384" i="17" s="1"/>
  <c r="L385" i="17"/>
  <c r="M385" i="17" s="1"/>
  <c r="L386" i="17"/>
  <c r="M386" i="17" s="1"/>
  <c r="L387" i="17"/>
  <c r="M387" i="17" s="1"/>
  <c r="L388" i="17"/>
  <c r="M388" i="17" s="1"/>
  <c r="L389" i="17"/>
  <c r="M389" i="17" s="1"/>
  <c r="L390" i="17"/>
  <c r="M390" i="17" s="1"/>
  <c r="L391" i="17"/>
  <c r="M391" i="17" s="1"/>
  <c r="L392" i="17"/>
  <c r="M392" i="17" s="1"/>
  <c r="L393" i="17"/>
  <c r="M393" i="17" s="1"/>
  <c r="L394" i="17"/>
  <c r="M394" i="17" s="1"/>
  <c r="L395" i="17"/>
  <c r="M395" i="17" s="1"/>
  <c r="L396" i="17"/>
  <c r="M396" i="17" s="1"/>
  <c r="L397" i="17"/>
  <c r="M397" i="17" s="1"/>
  <c r="L398" i="17"/>
  <c r="M398" i="17" s="1"/>
  <c r="L399" i="17"/>
  <c r="M399" i="17" s="1"/>
  <c r="L400" i="17"/>
  <c r="M400" i="17" s="1"/>
  <c r="L401" i="17"/>
  <c r="M401" i="17" s="1"/>
  <c r="L402" i="17"/>
  <c r="M402" i="17" s="1"/>
  <c r="L403" i="17"/>
  <c r="M403" i="17" s="1"/>
  <c r="L404" i="17"/>
  <c r="M404" i="17" s="1"/>
  <c r="L405" i="17"/>
  <c r="M405" i="17" s="1"/>
  <c r="L406" i="17"/>
  <c r="M406" i="17" s="1"/>
  <c r="L407" i="17"/>
  <c r="M407" i="17" s="1"/>
  <c r="L408" i="17"/>
  <c r="M408" i="17" s="1"/>
  <c r="L409" i="17"/>
  <c r="M409" i="17" s="1"/>
  <c r="L410" i="17"/>
  <c r="M410" i="17" s="1"/>
  <c r="L411" i="17"/>
  <c r="M411" i="17" s="1"/>
  <c r="L412" i="17"/>
  <c r="M412" i="17" s="1"/>
  <c r="L413" i="17"/>
  <c r="M413" i="17" s="1"/>
  <c r="L414" i="17"/>
  <c r="M414" i="17" s="1"/>
  <c r="L415" i="17"/>
  <c r="M415" i="17" s="1"/>
  <c r="L416" i="17"/>
  <c r="M416" i="17" s="1"/>
  <c r="L417" i="17"/>
  <c r="M417" i="17" s="1"/>
  <c r="L418" i="17"/>
  <c r="M418" i="17" s="1"/>
  <c r="L419" i="17"/>
  <c r="M419" i="17" s="1"/>
  <c r="L420" i="17"/>
  <c r="M420" i="17" s="1"/>
  <c r="L421" i="17"/>
  <c r="M421" i="17" s="1"/>
  <c r="L422" i="17"/>
  <c r="M422" i="17" s="1"/>
  <c r="L423" i="17"/>
  <c r="M423" i="17" s="1"/>
  <c r="L424" i="17"/>
  <c r="M424" i="17" s="1"/>
  <c r="L425" i="17"/>
  <c r="M425" i="17" s="1"/>
  <c r="L426" i="17"/>
  <c r="M426" i="17" s="1"/>
  <c r="L427" i="17"/>
  <c r="M427" i="17" s="1"/>
  <c r="L428" i="17"/>
  <c r="M428" i="17" s="1"/>
  <c r="L429" i="17"/>
  <c r="M429" i="17" s="1"/>
  <c r="M430" i="17"/>
  <c r="L431" i="17"/>
  <c r="M431" i="17" s="1"/>
  <c r="L432" i="17"/>
  <c r="M432" i="17" s="1"/>
  <c r="L433" i="17"/>
  <c r="M433" i="17" s="1"/>
  <c r="L434" i="17"/>
  <c r="M434" i="17" s="1"/>
  <c r="L435" i="17"/>
  <c r="M435" i="17" s="1"/>
  <c r="L436" i="17"/>
  <c r="M436" i="17" s="1"/>
  <c r="L437" i="17"/>
  <c r="M437" i="17" s="1"/>
  <c r="L438" i="17"/>
  <c r="M438" i="17" s="1"/>
  <c r="L439" i="17"/>
  <c r="M439" i="17" s="1"/>
  <c r="L440" i="17"/>
  <c r="M440" i="17" s="1"/>
  <c r="L441" i="17"/>
  <c r="M441" i="17" s="1"/>
  <c r="L442" i="17"/>
  <c r="M442" i="17" s="1"/>
  <c r="L443" i="17"/>
  <c r="M443" i="17" s="1"/>
  <c r="L444" i="17"/>
  <c r="M444" i="17" s="1"/>
  <c r="L445" i="17"/>
  <c r="M445" i="17" s="1"/>
  <c r="L446" i="17"/>
  <c r="M446" i="17" s="1"/>
  <c r="L447" i="17"/>
  <c r="M447" i="17" s="1"/>
  <c r="L448" i="17"/>
  <c r="M448" i="17" s="1"/>
  <c r="L449" i="17"/>
  <c r="M449" i="17" s="1"/>
  <c r="L450" i="17"/>
  <c r="M450" i="17" s="1"/>
  <c r="L451" i="17"/>
  <c r="M451" i="17" s="1"/>
  <c r="L452" i="17"/>
  <c r="M452" i="17" s="1"/>
  <c r="L453" i="17"/>
  <c r="M453" i="17" s="1"/>
  <c r="L454" i="17"/>
  <c r="M454" i="17" s="1"/>
  <c r="L455" i="17"/>
  <c r="M455" i="17" s="1"/>
  <c r="L456" i="17"/>
  <c r="M456" i="17" s="1"/>
  <c r="L457" i="17"/>
  <c r="M457" i="17" s="1"/>
  <c r="L458" i="17"/>
  <c r="M458" i="17" s="1"/>
  <c r="L459" i="17"/>
  <c r="M459" i="17" s="1"/>
  <c r="L460" i="17"/>
  <c r="M460" i="17" s="1"/>
  <c r="L461" i="17"/>
  <c r="M461" i="17" s="1"/>
  <c r="L462" i="17"/>
  <c r="M462" i="17" s="1"/>
  <c r="L463" i="17"/>
  <c r="M463" i="17" s="1"/>
  <c r="L464" i="17"/>
  <c r="M464" i="17" s="1"/>
  <c r="L465" i="17"/>
  <c r="M465" i="17" s="1"/>
  <c r="L466" i="17"/>
  <c r="M466" i="17" s="1"/>
  <c r="L467" i="17"/>
  <c r="M467" i="17" s="1"/>
  <c r="L468" i="17"/>
  <c r="M468" i="17" s="1"/>
  <c r="L469" i="17"/>
  <c r="M469" i="17" s="1"/>
  <c r="L470" i="17"/>
  <c r="M470" i="17" s="1"/>
  <c r="L471" i="17"/>
  <c r="M471" i="17" s="1"/>
  <c r="L472" i="17"/>
  <c r="M472" i="17" s="1"/>
  <c r="L473" i="17"/>
  <c r="M473" i="17" s="1"/>
  <c r="L474" i="17"/>
  <c r="M474" i="17" s="1"/>
  <c r="L475" i="17"/>
  <c r="M475" i="17" s="1"/>
  <c r="L476" i="17"/>
  <c r="M476" i="17" s="1"/>
  <c r="L477" i="17"/>
  <c r="M477" i="17" s="1"/>
  <c r="L478" i="17"/>
  <c r="M478" i="17" s="1"/>
  <c r="L479" i="17"/>
  <c r="M479" i="17" s="1"/>
  <c r="L480" i="17"/>
  <c r="M480" i="17" s="1"/>
  <c r="L481" i="17"/>
  <c r="M481" i="17" s="1"/>
  <c r="L482" i="17"/>
  <c r="M482" i="17" s="1"/>
  <c r="L483" i="17"/>
  <c r="M483" i="17" s="1"/>
  <c r="L484" i="17"/>
  <c r="M484" i="17" s="1"/>
  <c r="L485" i="17"/>
  <c r="M485" i="17" s="1"/>
  <c r="L486" i="17"/>
  <c r="M486" i="17" s="1"/>
  <c r="L487" i="17"/>
  <c r="M487" i="17" s="1"/>
  <c r="L488" i="17"/>
  <c r="M488" i="17" s="1"/>
  <c r="L489" i="17"/>
  <c r="M489" i="17" s="1"/>
  <c r="L490" i="17"/>
  <c r="M490" i="17" s="1"/>
  <c r="L491" i="17"/>
  <c r="M491" i="17" s="1"/>
  <c r="L492" i="17"/>
  <c r="M492" i="17" s="1"/>
  <c r="L493" i="17"/>
  <c r="M493" i="17" s="1"/>
  <c r="L494" i="17"/>
  <c r="M494" i="17" s="1"/>
  <c r="L495" i="17"/>
  <c r="M495" i="17" s="1"/>
  <c r="L496" i="17"/>
  <c r="M496" i="17" s="1"/>
  <c r="L497" i="17"/>
  <c r="M497" i="17" s="1"/>
  <c r="L498" i="17"/>
  <c r="M498" i="17" s="1"/>
  <c r="L499" i="17"/>
  <c r="M499" i="17" s="1"/>
  <c r="L500" i="17"/>
  <c r="M500" i="17" s="1"/>
  <c r="L501" i="17"/>
  <c r="M501" i="17" s="1"/>
  <c r="L502" i="17"/>
  <c r="M502" i="17" s="1"/>
  <c r="L503" i="17"/>
  <c r="M503" i="17" s="1"/>
  <c r="L504" i="17"/>
  <c r="M504" i="17" s="1"/>
  <c r="L505" i="17"/>
  <c r="M505" i="17" s="1"/>
  <c r="L506" i="17"/>
  <c r="M506" i="17" s="1"/>
  <c r="L507" i="17"/>
  <c r="M507" i="17" s="1"/>
  <c r="L508" i="17"/>
  <c r="M508" i="17" s="1"/>
  <c r="L509" i="17"/>
  <c r="M509" i="17" s="1"/>
  <c r="L510" i="17"/>
  <c r="M510" i="17" s="1"/>
  <c r="L511" i="17"/>
  <c r="M511" i="17" s="1"/>
  <c r="L512" i="17"/>
  <c r="M512" i="17" s="1"/>
  <c r="L513" i="17"/>
  <c r="M513" i="17" s="1"/>
  <c r="L514" i="17"/>
  <c r="M514" i="17" s="1"/>
  <c r="L515" i="17"/>
  <c r="M515" i="17" s="1"/>
  <c r="L516" i="17"/>
  <c r="M516" i="17" s="1"/>
  <c r="L517" i="17"/>
  <c r="M517" i="17" s="1"/>
  <c r="L518" i="17"/>
  <c r="M518" i="17" s="1"/>
  <c r="L519" i="17"/>
  <c r="M519" i="17" s="1"/>
  <c r="L520" i="17"/>
  <c r="M520" i="17" s="1"/>
  <c r="L521" i="17"/>
  <c r="M521" i="17" s="1"/>
  <c r="L522" i="17"/>
  <c r="M522" i="17" s="1"/>
  <c r="L523" i="17"/>
  <c r="M523" i="17" s="1"/>
  <c r="L524" i="17"/>
  <c r="M524" i="17" s="1"/>
  <c r="L525" i="17"/>
  <c r="M525" i="17" s="1"/>
  <c r="L526" i="17"/>
  <c r="M526" i="17" s="1"/>
  <c r="L527" i="17"/>
  <c r="M527" i="17" s="1"/>
  <c r="L528" i="17"/>
  <c r="M528" i="17" s="1"/>
  <c r="L529" i="17"/>
  <c r="M529" i="17" s="1"/>
  <c r="L530" i="17"/>
  <c r="M530" i="17" s="1"/>
  <c r="L531" i="17"/>
  <c r="M531" i="17" s="1"/>
  <c r="L532" i="17"/>
  <c r="M532" i="17" s="1"/>
  <c r="L533" i="17"/>
  <c r="M533" i="17" s="1"/>
  <c r="L534" i="17"/>
  <c r="M534" i="17" s="1"/>
  <c r="L535" i="17"/>
  <c r="M535" i="17" s="1"/>
  <c r="L536" i="17"/>
  <c r="M536" i="17" s="1"/>
  <c r="L537" i="17"/>
  <c r="M537" i="17" s="1"/>
  <c r="L538" i="17"/>
  <c r="M538" i="17" s="1"/>
  <c r="L539" i="17"/>
  <c r="M539" i="17" s="1"/>
  <c r="L540" i="17"/>
  <c r="M540" i="17" s="1"/>
  <c r="L541" i="17"/>
  <c r="M541" i="17" s="1"/>
  <c r="L542" i="17"/>
  <c r="M542" i="17" s="1"/>
  <c r="L543" i="17"/>
  <c r="M543" i="17" s="1"/>
  <c r="L544" i="17"/>
  <c r="M544" i="17" s="1"/>
  <c r="L545" i="17"/>
  <c r="M545" i="17" s="1"/>
  <c r="L546" i="17"/>
  <c r="M546" i="17" s="1"/>
  <c r="L547" i="17"/>
  <c r="M547" i="17" s="1"/>
  <c r="L548" i="17"/>
  <c r="M548" i="17" s="1"/>
  <c r="L549" i="17"/>
  <c r="M549" i="17" s="1"/>
  <c r="L550" i="17"/>
  <c r="M550" i="17" s="1"/>
  <c r="L551" i="17"/>
  <c r="M551" i="17" s="1"/>
  <c r="L552" i="17"/>
  <c r="M552" i="17" s="1"/>
  <c r="L553" i="17"/>
  <c r="M553" i="17" s="1"/>
  <c r="L554" i="17"/>
  <c r="M554" i="17" s="1"/>
  <c r="M555" i="17"/>
  <c r="L556" i="17"/>
  <c r="M556" i="17" s="1"/>
  <c r="L557" i="17"/>
  <c r="M557" i="17" s="1"/>
  <c r="L558" i="17"/>
  <c r="M558" i="17" s="1"/>
  <c r="L559" i="17"/>
  <c r="M559" i="17" s="1"/>
  <c r="L560" i="17"/>
  <c r="M560" i="17" s="1"/>
  <c r="L561" i="17"/>
  <c r="M561" i="17" s="1"/>
  <c r="M562" i="17"/>
  <c r="M563" i="17"/>
  <c r="L564" i="17"/>
  <c r="M564" i="17" s="1"/>
  <c r="L565" i="17"/>
  <c r="M565" i="17" s="1"/>
  <c r="L566" i="17"/>
  <c r="M566" i="17" s="1"/>
  <c r="L567" i="17"/>
  <c r="M567" i="17" s="1"/>
  <c r="L568" i="17"/>
  <c r="M568" i="17" s="1"/>
  <c r="L569" i="17"/>
  <c r="M569" i="17" s="1"/>
  <c r="L570" i="17"/>
  <c r="M570" i="17" s="1"/>
  <c r="L571" i="17"/>
  <c r="M571" i="17" s="1"/>
  <c r="L572" i="17"/>
  <c r="M572" i="17" s="1"/>
  <c r="L573" i="17"/>
  <c r="M573" i="17" s="1"/>
  <c r="L574" i="17"/>
  <c r="M574" i="17" s="1"/>
  <c r="L575" i="17"/>
  <c r="M575" i="17" s="1"/>
  <c r="L576" i="17"/>
  <c r="M576" i="17" s="1"/>
  <c r="L577" i="17"/>
  <c r="M577" i="17" s="1"/>
  <c r="L578" i="17"/>
  <c r="M578" i="17" s="1"/>
  <c r="L579" i="17"/>
  <c r="M579" i="17" s="1"/>
  <c r="L580" i="17"/>
  <c r="M580" i="17" s="1"/>
  <c r="L581" i="17"/>
  <c r="M581" i="17" s="1"/>
  <c r="L582" i="17"/>
  <c r="M582" i="17" s="1"/>
  <c r="L583" i="17"/>
  <c r="M583" i="17" s="1"/>
  <c r="L584" i="17"/>
  <c r="M584" i="17" s="1"/>
  <c r="L585" i="17"/>
  <c r="M585" i="17" s="1"/>
  <c r="L586" i="17"/>
  <c r="M586" i="17" s="1"/>
  <c r="L587" i="17"/>
  <c r="M587" i="17" s="1"/>
  <c r="L588" i="17"/>
  <c r="M588" i="17" s="1"/>
  <c r="L589" i="17"/>
  <c r="M589" i="17" s="1"/>
  <c r="L590" i="17"/>
  <c r="M590" i="17" s="1"/>
  <c r="L591" i="17"/>
  <c r="M591" i="17" s="1"/>
  <c r="L592" i="17"/>
  <c r="M592" i="17" s="1"/>
  <c r="M593" i="17"/>
  <c r="L594" i="17"/>
  <c r="M594" i="17" s="1"/>
  <c r="L595" i="17"/>
  <c r="M595" i="17" s="1"/>
  <c r="L596" i="17"/>
  <c r="M596" i="17" s="1"/>
  <c r="L597" i="17"/>
  <c r="M597" i="17" s="1"/>
  <c r="L598" i="17"/>
  <c r="M598" i="17" s="1"/>
  <c r="L599" i="17"/>
  <c r="M599" i="17" s="1"/>
  <c r="L600" i="17"/>
  <c r="M600" i="17" s="1"/>
  <c r="L601" i="17"/>
  <c r="M601" i="17" s="1"/>
  <c r="L602" i="17"/>
  <c r="M602" i="17" s="1"/>
  <c r="L603" i="17"/>
  <c r="M603" i="17" s="1"/>
  <c r="L604" i="17"/>
  <c r="M604" i="17" s="1"/>
  <c r="L605" i="17"/>
  <c r="M605" i="17" s="1"/>
  <c r="L606" i="17"/>
  <c r="M606" i="17" s="1"/>
  <c r="L607" i="17"/>
  <c r="M607" i="17" s="1"/>
  <c r="L608" i="17"/>
  <c r="M608" i="17" s="1"/>
  <c r="L609" i="17"/>
  <c r="M609" i="17" s="1"/>
  <c r="L610" i="17"/>
  <c r="M610" i="17" s="1"/>
  <c r="L611" i="17"/>
  <c r="M611" i="17" s="1"/>
  <c r="L612" i="17"/>
  <c r="M612" i="17" s="1"/>
  <c r="L613" i="17"/>
  <c r="M613" i="17" s="1"/>
  <c r="L614" i="17"/>
  <c r="M614" i="17" s="1"/>
  <c r="L615" i="17"/>
  <c r="M615" i="17" s="1"/>
  <c r="L616" i="17"/>
  <c r="M616" i="17" s="1"/>
  <c r="L617" i="17"/>
  <c r="M617" i="17" s="1"/>
  <c r="L618" i="17"/>
  <c r="M618" i="17" s="1"/>
  <c r="L619" i="17"/>
  <c r="M619" i="17" s="1"/>
  <c r="L620" i="17"/>
  <c r="M620" i="17" s="1"/>
  <c r="L621" i="17"/>
  <c r="M621" i="17" s="1"/>
  <c r="G39" i="17"/>
  <c r="H39" i="17" s="1"/>
  <c r="J39" i="17"/>
  <c r="G40" i="17"/>
  <c r="H40" i="17" s="1"/>
  <c r="J40" i="17"/>
  <c r="G41" i="17"/>
  <c r="H41" i="17" s="1"/>
  <c r="J41" i="17"/>
  <c r="G42" i="17"/>
  <c r="H42" i="17" s="1"/>
  <c r="J42" i="17"/>
  <c r="G43" i="17"/>
  <c r="H43" i="17" s="1"/>
  <c r="J43" i="17"/>
  <c r="G44" i="17"/>
  <c r="H44" i="17" s="1"/>
  <c r="J44" i="17"/>
  <c r="G45" i="17"/>
  <c r="H45" i="17" s="1"/>
  <c r="J45" i="17"/>
  <c r="G46" i="17"/>
  <c r="H46" i="17" s="1"/>
  <c r="J46" i="17"/>
  <c r="G47" i="17"/>
  <c r="H47" i="17" s="1"/>
  <c r="J47" i="17"/>
  <c r="G48" i="17"/>
  <c r="H48" i="17" s="1"/>
  <c r="J48" i="17"/>
  <c r="G49" i="17"/>
  <c r="H49" i="17" s="1"/>
  <c r="J49" i="17"/>
  <c r="G50" i="17"/>
  <c r="H50" i="17" s="1"/>
  <c r="J50" i="17"/>
  <c r="G51" i="17"/>
  <c r="H51" i="17" s="1"/>
  <c r="J51" i="17"/>
  <c r="G52" i="17"/>
  <c r="H52" i="17" s="1"/>
  <c r="J52" i="17"/>
  <c r="G53" i="17"/>
  <c r="H53" i="17" s="1"/>
  <c r="J53" i="17"/>
  <c r="G54" i="17"/>
  <c r="H54" i="17" s="1"/>
  <c r="J54" i="17"/>
  <c r="G55" i="17"/>
  <c r="H55" i="17" s="1"/>
  <c r="J55" i="17"/>
  <c r="G56" i="17"/>
  <c r="H56" i="17" s="1"/>
  <c r="J56" i="17"/>
  <c r="G57" i="17"/>
  <c r="H57" i="17" s="1"/>
  <c r="J57" i="17"/>
  <c r="G58" i="17"/>
  <c r="H58" i="17" s="1"/>
  <c r="J58" i="17"/>
  <c r="G59" i="17"/>
  <c r="H59" i="17" s="1"/>
  <c r="J59" i="17"/>
  <c r="G60" i="17"/>
  <c r="H60" i="17" s="1"/>
  <c r="J60" i="17"/>
  <c r="G61" i="17"/>
  <c r="H61" i="17" s="1"/>
  <c r="J61" i="17"/>
  <c r="G62" i="17"/>
  <c r="H62" i="17" s="1"/>
  <c r="J62" i="17"/>
  <c r="G63" i="17"/>
  <c r="H63" i="17" s="1"/>
  <c r="J63" i="17"/>
  <c r="G64" i="17"/>
  <c r="H64" i="17" s="1"/>
  <c r="J64" i="17"/>
  <c r="G65" i="17"/>
  <c r="H65" i="17" s="1"/>
  <c r="J65" i="17"/>
  <c r="G66" i="17"/>
  <c r="H66" i="17" s="1"/>
  <c r="J66" i="17"/>
  <c r="G67" i="17"/>
  <c r="H67" i="17" s="1"/>
  <c r="J67" i="17"/>
  <c r="G68" i="17"/>
  <c r="H68" i="17" s="1"/>
  <c r="J68" i="17"/>
  <c r="G69" i="17"/>
  <c r="H69" i="17" s="1"/>
  <c r="J69" i="17"/>
  <c r="G70" i="17"/>
  <c r="H70" i="17" s="1"/>
  <c r="J70" i="17"/>
  <c r="G71" i="17"/>
  <c r="H71" i="17" s="1"/>
  <c r="J71" i="17"/>
  <c r="G72" i="17"/>
  <c r="H72" i="17" s="1"/>
  <c r="J72" i="17"/>
  <c r="G73" i="17"/>
  <c r="H73" i="17" s="1"/>
  <c r="J73" i="17"/>
  <c r="G74" i="17"/>
  <c r="H74" i="17" s="1"/>
  <c r="J74" i="17"/>
  <c r="G75" i="17"/>
  <c r="H75" i="17" s="1"/>
  <c r="J75" i="17"/>
  <c r="G76" i="17"/>
  <c r="H76" i="17" s="1"/>
  <c r="J76" i="17"/>
  <c r="G77" i="17"/>
  <c r="H77" i="17" s="1"/>
  <c r="J77" i="17"/>
  <c r="G78" i="17"/>
  <c r="H78" i="17" s="1"/>
  <c r="J78" i="17"/>
  <c r="G79" i="17"/>
  <c r="H79" i="17" s="1"/>
  <c r="J79" i="17"/>
  <c r="G80" i="17"/>
  <c r="H80" i="17" s="1"/>
  <c r="J80" i="17"/>
  <c r="G81" i="17"/>
  <c r="H81" i="17" s="1"/>
  <c r="J81" i="17"/>
  <c r="G82" i="17"/>
  <c r="H82" i="17" s="1"/>
  <c r="J82" i="17"/>
  <c r="G83" i="17"/>
  <c r="H83" i="17" s="1"/>
  <c r="J83" i="17"/>
  <c r="G84" i="17"/>
  <c r="H84" i="17" s="1"/>
  <c r="J84" i="17"/>
  <c r="G85" i="17"/>
  <c r="H85" i="17" s="1"/>
  <c r="J85" i="17"/>
  <c r="G86" i="17"/>
  <c r="H86" i="17" s="1"/>
  <c r="J86" i="17"/>
  <c r="G87" i="17"/>
  <c r="H87" i="17" s="1"/>
  <c r="J87" i="17"/>
  <c r="G88" i="17"/>
  <c r="H88" i="17" s="1"/>
  <c r="J88" i="17"/>
  <c r="G89" i="17"/>
  <c r="H89" i="17" s="1"/>
  <c r="J89" i="17"/>
  <c r="G90" i="17"/>
  <c r="H90" i="17" s="1"/>
  <c r="J90" i="17"/>
  <c r="G91" i="17"/>
  <c r="H91" i="17" s="1"/>
  <c r="J91" i="17"/>
  <c r="G92" i="17"/>
  <c r="H92" i="17" s="1"/>
  <c r="J92" i="17"/>
  <c r="G93" i="17"/>
  <c r="H93" i="17" s="1"/>
  <c r="J93" i="17"/>
  <c r="G94" i="17"/>
  <c r="H94" i="17" s="1"/>
  <c r="J94" i="17"/>
  <c r="G95" i="17"/>
  <c r="H95" i="17" s="1"/>
  <c r="J95" i="17"/>
  <c r="G96" i="17"/>
  <c r="H96" i="17" s="1"/>
  <c r="J96" i="17"/>
  <c r="G97" i="17"/>
  <c r="H97" i="17" s="1"/>
  <c r="J97" i="17"/>
  <c r="G98" i="17"/>
  <c r="H98" i="17" s="1"/>
  <c r="J98" i="17"/>
  <c r="G99" i="17"/>
  <c r="H99" i="17" s="1"/>
  <c r="J99" i="17"/>
  <c r="G100" i="17"/>
  <c r="H100" i="17" s="1"/>
  <c r="J100" i="17"/>
  <c r="G101" i="17"/>
  <c r="H101" i="17" s="1"/>
  <c r="J101" i="17"/>
  <c r="G102" i="17"/>
  <c r="H102" i="17" s="1"/>
  <c r="J102" i="17"/>
  <c r="G103" i="17"/>
  <c r="H103" i="17" s="1"/>
  <c r="J103" i="17"/>
  <c r="G104" i="17"/>
  <c r="H104" i="17" s="1"/>
  <c r="J104" i="17"/>
  <c r="G105" i="17"/>
  <c r="H105" i="17" s="1"/>
  <c r="J105" i="17"/>
  <c r="G106" i="17"/>
  <c r="H106" i="17" s="1"/>
  <c r="J106" i="17"/>
  <c r="G107" i="17"/>
  <c r="H107" i="17" s="1"/>
  <c r="J107" i="17"/>
  <c r="G108" i="17"/>
  <c r="H108" i="17" s="1"/>
  <c r="J108" i="17"/>
  <c r="G109" i="17"/>
  <c r="H109" i="17" s="1"/>
  <c r="J109" i="17"/>
  <c r="G110" i="17"/>
  <c r="H110" i="17" s="1"/>
  <c r="J110" i="17"/>
  <c r="G111" i="17"/>
  <c r="H111" i="17" s="1"/>
  <c r="J111" i="17"/>
  <c r="G112" i="17"/>
  <c r="H112" i="17" s="1"/>
  <c r="J112" i="17"/>
  <c r="G113" i="17"/>
  <c r="H113" i="17" s="1"/>
  <c r="J113" i="17"/>
  <c r="G114" i="17"/>
  <c r="H114" i="17" s="1"/>
  <c r="J114" i="17"/>
  <c r="G115" i="17"/>
  <c r="H115" i="17" s="1"/>
  <c r="J115" i="17"/>
  <c r="G116" i="17"/>
  <c r="H116" i="17" s="1"/>
  <c r="J116" i="17"/>
  <c r="G117" i="17"/>
  <c r="H117" i="17" s="1"/>
  <c r="J117" i="17"/>
  <c r="G118" i="17"/>
  <c r="H118" i="17" s="1"/>
  <c r="J118" i="17"/>
  <c r="G119" i="17"/>
  <c r="H119" i="17" s="1"/>
  <c r="J119" i="17"/>
  <c r="G120" i="17"/>
  <c r="H120" i="17" s="1"/>
  <c r="J120" i="17"/>
  <c r="G121" i="17"/>
  <c r="H121" i="17" s="1"/>
  <c r="J121" i="17"/>
  <c r="G122" i="17"/>
  <c r="H122" i="17" s="1"/>
  <c r="J122" i="17"/>
  <c r="G123" i="17"/>
  <c r="H123" i="17" s="1"/>
  <c r="J123" i="17"/>
  <c r="G124" i="17"/>
  <c r="H124" i="17" s="1"/>
  <c r="J124" i="17"/>
  <c r="G125" i="17"/>
  <c r="H125" i="17" s="1"/>
  <c r="J125" i="17"/>
  <c r="G126" i="17"/>
  <c r="H126" i="17" s="1"/>
  <c r="J126" i="17"/>
  <c r="G127" i="17"/>
  <c r="H127" i="17" s="1"/>
  <c r="J127" i="17"/>
  <c r="G128" i="17"/>
  <c r="H128" i="17" s="1"/>
  <c r="J128" i="17"/>
  <c r="G129" i="17"/>
  <c r="H129" i="17" s="1"/>
  <c r="J129" i="17"/>
  <c r="G130" i="17"/>
  <c r="H130" i="17" s="1"/>
  <c r="J130" i="17"/>
  <c r="G131" i="17"/>
  <c r="H131" i="17" s="1"/>
  <c r="J131" i="17"/>
  <c r="G132" i="17"/>
  <c r="H132" i="17" s="1"/>
  <c r="J132" i="17"/>
  <c r="G133" i="17"/>
  <c r="H133" i="17" s="1"/>
  <c r="J133" i="17"/>
  <c r="G134" i="17"/>
  <c r="H134" i="17" s="1"/>
  <c r="J134" i="17"/>
  <c r="G135" i="17"/>
  <c r="H135" i="17" s="1"/>
  <c r="J135" i="17"/>
  <c r="G136" i="17"/>
  <c r="H136" i="17" s="1"/>
  <c r="J136" i="17"/>
  <c r="G137" i="17"/>
  <c r="H137" i="17" s="1"/>
  <c r="J137" i="17"/>
  <c r="G138" i="17"/>
  <c r="H138" i="17" s="1"/>
  <c r="J138" i="17"/>
  <c r="G139" i="17"/>
  <c r="H139" i="17" s="1"/>
  <c r="J139" i="17"/>
  <c r="G140" i="17"/>
  <c r="H140" i="17" s="1"/>
  <c r="J140" i="17"/>
  <c r="G141" i="17"/>
  <c r="H141" i="17" s="1"/>
  <c r="J141" i="17"/>
  <c r="G142" i="17"/>
  <c r="H142" i="17" s="1"/>
  <c r="J142" i="17"/>
  <c r="G143" i="17"/>
  <c r="H143" i="17" s="1"/>
  <c r="J143" i="17"/>
  <c r="G144" i="17"/>
  <c r="H144" i="17" s="1"/>
  <c r="J144" i="17"/>
  <c r="G145" i="17"/>
  <c r="H145" i="17" s="1"/>
  <c r="J145" i="17"/>
  <c r="G146" i="17"/>
  <c r="H146" i="17" s="1"/>
  <c r="J146" i="17"/>
  <c r="G147" i="17"/>
  <c r="H147" i="17" s="1"/>
  <c r="J147" i="17"/>
  <c r="G148" i="17"/>
  <c r="H148" i="17" s="1"/>
  <c r="J148" i="17"/>
  <c r="G149" i="17"/>
  <c r="H149" i="17" s="1"/>
  <c r="J149" i="17"/>
  <c r="G150" i="17"/>
  <c r="H150" i="17" s="1"/>
  <c r="J150" i="17"/>
  <c r="G151" i="17"/>
  <c r="H151" i="17" s="1"/>
  <c r="J151" i="17"/>
  <c r="G152" i="17"/>
  <c r="H152" i="17" s="1"/>
  <c r="J152" i="17"/>
  <c r="G153" i="17"/>
  <c r="H153" i="17" s="1"/>
  <c r="J153" i="17"/>
  <c r="G154" i="17"/>
  <c r="H154" i="17" s="1"/>
  <c r="J154" i="17"/>
  <c r="G155" i="17"/>
  <c r="H155" i="17" s="1"/>
  <c r="J155" i="17"/>
  <c r="G156" i="17"/>
  <c r="H156" i="17" s="1"/>
  <c r="J156" i="17"/>
  <c r="G157" i="17"/>
  <c r="H157" i="17" s="1"/>
  <c r="J157" i="17"/>
  <c r="G158" i="17"/>
  <c r="H158" i="17" s="1"/>
  <c r="J158" i="17"/>
  <c r="G159" i="17"/>
  <c r="H159" i="17" s="1"/>
  <c r="J159" i="17"/>
  <c r="G160" i="17"/>
  <c r="H160" i="17" s="1"/>
  <c r="J160" i="17"/>
  <c r="G161" i="17"/>
  <c r="H161" i="17" s="1"/>
  <c r="J161" i="17"/>
  <c r="G162" i="17"/>
  <c r="H162" i="17" s="1"/>
  <c r="J162" i="17"/>
  <c r="G163" i="17"/>
  <c r="H163" i="17" s="1"/>
  <c r="J163" i="17"/>
  <c r="G164" i="17"/>
  <c r="H164" i="17" s="1"/>
  <c r="J164" i="17"/>
  <c r="G165" i="17"/>
  <c r="H165" i="17" s="1"/>
  <c r="J165" i="17"/>
  <c r="G166" i="17"/>
  <c r="H166" i="17" s="1"/>
  <c r="J166" i="17"/>
  <c r="G167" i="17"/>
  <c r="H167" i="17" s="1"/>
  <c r="J167" i="17"/>
  <c r="G168" i="17"/>
  <c r="H168" i="17" s="1"/>
  <c r="J168" i="17"/>
  <c r="G169" i="17"/>
  <c r="H169" i="17" s="1"/>
  <c r="J169" i="17"/>
  <c r="G170" i="17"/>
  <c r="H170" i="17" s="1"/>
  <c r="J170" i="17"/>
  <c r="G171" i="17"/>
  <c r="H171" i="17" s="1"/>
  <c r="J171" i="17"/>
  <c r="G172" i="17"/>
  <c r="H172" i="17" s="1"/>
  <c r="J172" i="17"/>
  <c r="G173" i="17"/>
  <c r="H173" i="17" s="1"/>
  <c r="J173" i="17"/>
  <c r="G174" i="17"/>
  <c r="H174" i="17" s="1"/>
  <c r="J174" i="17"/>
  <c r="G175" i="17"/>
  <c r="H175" i="17" s="1"/>
  <c r="J175" i="17"/>
  <c r="G176" i="17"/>
  <c r="H176" i="17" s="1"/>
  <c r="J176" i="17"/>
  <c r="G177" i="17"/>
  <c r="H177" i="17" s="1"/>
  <c r="J177" i="17"/>
  <c r="G178" i="17"/>
  <c r="H178" i="17" s="1"/>
  <c r="J178" i="17"/>
  <c r="G179" i="17"/>
  <c r="H179" i="17" s="1"/>
  <c r="J179" i="17"/>
  <c r="G180" i="17"/>
  <c r="H180" i="17" s="1"/>
  <c r="J180" i="17"/>
  <c r="G181" i="17"/>
  <c r="H181" i="17" s="1"/>
  <c r="J181" i="17"/>
  <c r="G182" i="17"/>
  <c r="H182" i="17" s="1"/>
  <c r="J182" i="17"/>
  <c r="G183" i="17"/>
  <c r="H183" i="17" s="1"/>
  <c r="J183" i="17"/>
  <c r="G184" i="17"/>
  <c r="H184" i="17" s="1"/>
  <c r="J184" i="17"/>
  <c r="G185" i="17"/>
  <c r="H185" i="17" s="1"/>
  <c r="J185" i="17"/>
  <c r="G186" i="17"/>
  <c r="H186" i="17" s="1"/>
  <c r="J186" i="17"/>
  <c r="G187" i="17"/>
  <c r="H187" i="17" s="1"/>
  <c r="J187" i="17"/>
  <c r="G188" i="17"/>
  <c r="H188" i="17" s="1"/>
  <c r="J188" i="17"/>
  <c r="G189" i="17"/>
  <c r="H189" i="17" s="1"/>
  <c r="J189" i="17"/>
  <c r="G190" i="17"/>
  <c r="H190" i="17" s="1"/>
  <c r="J190" i="17"/>
  <c r="G191" i="17"/>
  <c r="H191" i="17" s="1"/>
  <c r="J191" i="17"/>
  <c r="G192" i="17"/>
  <c r="H192" i="17" s="1"/>
  <c r="J192" i="17"/>
  <c r="G193" i="17"/>
  <c r="H193" i="17" s="1"/>
  <c r="J193" i="17"/>
  <c r="G194" i="17"/>
  <c r="H194" i="17" s="1"/>
  <c r="J194" i="17"/>
  <c r="G195" i="17"/>
  <c r="H195" i="17" s="1"/>
  <c r="J195" i="17"/>
  <c r="G196" i="17"/>
  <c r="H196" i="17" s="1"/>
  <c r="J196" i="17"/>
  <c r="G197" i="17"/>
  <c r="H197" i="17" s="1"/>
  <c r="J197" i="17"/>
  <c r="G198" i="17"/>
  <c r="H198" i="17" s="1"/>
  <c r="J198" i="17"/>
  <c r="G199" i="17"/>
  <c r="H199" i="17" s="1"/>
  <c r="J199" i="17"/>
  <c r="G200" i="17"/>
  <c r="H200" i="17" s="1"/>
  <c r="J200" i="17"/>
  <c r="G201" i="17"/>
  <c r="H201" i="17" s="1"/>
  <c r="J201" i="17"/>
  <c r="G202" i="17"/>
  <c r="H202" i="17" s="1"/>
  <c r="J202" i="17"/>
  <c r="G203" i="17"/>
  <c r="H203" i="17" s="1"/>
  <c r="J203" i="17"/>
  <c r="G204" i="17"/>
  <c r="H204" i="17" s="1"/>
  <c r="J204" i="17"/>
  <c r="G205" i="17"/>
  <c r="H205" i="17" s="1"/>
  <c r="J205" i="17"/>
  <c r="G206" i="17"/>
  <c r="H206" i="17" s="1"/>
  <c r="J206" i="17"/>
  <c r="G207" i="17"/>
  <c r="H207" i="17" s="1"/>
  <c r="J207" i="17"/>
  <c r="G208" i="17"/>
  <c r="H208" i="17" s="1"/>
  <c r="J208" i="17"/>
  <c r="G209" i="17"/>
  <c r="H209" i="17" s="1"/>
  <c r="J209" i="17"/>
  <c r="G210" i="17"/>
  <c r="H210" i="17" s="1"/>
  <c r="J210" i="17"/>
  <c r="G211" i="17"/>
  <c r="H211" i="17" s="1"/>
  <c r="J211" i="17"/>
  <c r="G212" i="17"/>
  <c r="H212" i="17" s="1"/>
  <c r="J212" i="17"/>
  <c r="G213" i="17"/>
  <c r="H213" i="17" s="1"/>
  <c r="J213" i="17"/>
  <c r="G214" i="17"/>
  <c r="H214" i="17" s="1"/>
  <c r="J214" i="17"/>
  <c r="G215" i="17"/>
  <c r="H215" i="17" s="1"/>
  <c r="J215" i="17"/>
  <c r="G216" i="17"/>
  <c r="H216" i="17" s="1"/>
  <c r="J216" i="17"/>
  <c r="G217" i="17"/>
  <c r="H217" i="17" s="1"/>
  <c r="J217" i="17"/>
  <c r="G218" i="17"/>
  <c r="H218" i="17" s="1"/>
  <c r="J218" i="17"/>
  <c r="G219" i="17"/>
  <c r="H219" i="17" s="1"/>
  <c r="J219" i="17"/>
  <c r="G220" i="17"/>
  <c r="H220" i="17" s="1"/>
  <c r="J220" i="17"/>
  <c r="G221" i="17"/>
  <c r="H221" i="17" s="1"/>
  <c r="J221" i="17"/>
  <c r="G222" i="17"/>
  <c r="H222" i="17" s="1"/>
  <c r="J222" i="17"/>
  <c r="G223" i="17"/>
  <c r="H223" i="17" s="1"/>
  <c r="J223" i="17"/>
  <c r="G224" i="17"/>
  <c r="H224" i="17" s="1"/>
  <c r="J224" i="17"/>
  <c r="G225" i="17"/>
  <c r="H225" i="17" s="1"/>
  <c r="J225" i="17"/>
  <c r="G226" i="17"/>
  <c r="H226" i="17" s="1"/>
  <c r="J226" i="17"/>
  <c r="G227" i="17"/>
  <c r="H227" i="17" s="1"/>
  <c r="J227" i="17"/>
  <c r="G228" i="17"/>
  <c r="H228" i="17" s="1"/>
  <c r="J228" i="17"/>
  <c r="G229" i="17"/>
  <c r="H229" i="17" s="1"/>
  <c r="J229" i="17"/>
  <c r="G230" i="17"/>
  <c r="H230" i="17" s="1"/>
  <c r="J230" i="17"/>
  <c r="G231" i="17"/>
  <c r="H231" i="17" s="1"/>
  <c r="J231" i="17"/>
  <c r="G232" i="17"/>
  <c r="H232" i="17" s="1"/>
  <c r="J232" i="17"/>
  <c r="G233" i="17"/>
  <c r="H233" i="17" s="1"/>
  <c r="J233" i="17"/>
  <c r="G234" i="17"/>
  <c r="H234" i="17" s="1"/>
  <c r="J234" i="17"/>
  <c r="G235" i="17"/>
  <c r="H235" i="17" s="1"/>
  <c r="J235" i="17"/>
  <c r="G236" i="17"/>
  <c r="H236" i="17" s="1"/>
  <c r="J236" i="17"/>
  <c r="G237" i="17"/>
  <c r="H237" i="17" s="1"/>
  <c r="J237" i="17"/>
  <c r="G238" i="17"/>
  <c r="H238" i="17" s="1"/>
  <c r="J238" i="17"/>
  <c r="G239" i="17"/>
  <c r="H239" i="17" s="1"/>
  <c r="J239" i="17"/>
  <c r="G240" i="17"/>
  <c r="H240" i="17" s="1"/>
  <c r="J240" i="17"/>
  <c r="G241" i="17"/>
  <c r="H241" i="17" s="1"/>
  <c r="J241" i="17"/>
  <c r="G242" i="17"/>
  <c r="H242" i="17" s="1"/>
  <c r="J242" i="17"/>
  <c r="G243" i="17"/>
  <c r="H243" i="17" s="1"/>
  <c r="J243" i="17"/>
  <c r="G244" i="17"/>
  <c r="H244" i="17" s="1"/>
  <c r="J244" i="17"/>
  <c r="G245" i="17"/>
  <c r="H245" i="17" s="1"/>
  <c r="J245" i="17"/>
  <c r="G246" i="17"/>
  <c r="H246" i="17" s="1"/>
  <c r="J246" i="17"/>
  <c r="G247" i="17"/>
  <c r="H247" i="17" s="1"/>
  <c r="J247" i="17"/>
  <c r="G248" i="17"/>
  <c r="H248" i="17" s="1"/>
  <c r="J248" i="17"/>
  <c r="G249" i="17"/>
  <c r="H249" i="17" s="1"/>
  <c r="J249" i="17"/>
  <c r="G250" i="17"/>
  <c r="H250" i="17" s="1"/>
  <c r="J250" i="17"/>
  <c r="G251" i="17"/>
  <c r="H251" i="17" s="1"/>
  <c r="J251" i="17"/>
  <c r="G252" i="17"/>
  <c r="H252" i="17" s="1"/>
  <c r="J252" i="17"/>
  <c r="G253" i="17"/>
  <c r="H253" i="17" s="1"/>
  <c r="J253" i="17"/>
  <c r="G254" i="17"/>
  <c r="H254" i="17" s="1"/>
  <c r="J254" i="17"/>
  <c r="G255" i="17"/>
  <c r="H255" i="17" s="1"/>
  <c r="J255" i="17"/>
  <c r="G256" i="17"/>
  <c r="H256" i="17" s="1"/>
  <c r="J256" i="17"/>
  <c r="G257" i="17"/>
  <c r="H257" i="17" s="1"/>
  <c r="J257" i="17"/>
  <c r="G258" i="17"/>
  <c r="H258" i="17" s="1"/>
  <c r="J258" i="17"/>
  <c r="G259" i="17"/>
  <c r="H259" i="17" s="1"/>
  <c r="J259" i="17"/>
  <c r="G260" i="17"/>
  <c r="H260" i="17" s="1"/>
  <c r="J260" i="17"/>
  <c r="G261" i="17"/>
  <c r="H261" i="17" s="1"/>
  <c r="J261" i="17"/>
  <c r="G262" i="17"/>
  <c r="H262" i="17" s="1"/>
  <c r="J262" i="17"/>
  <c r="G263" i="17"/>
  <c r="H263" i="17" s="1"/>
  <c r="J263" i="17"/>
  <c r="G264" i="17"/>
  <c r="H264" i="17" s="1"/>
  <c r="J264" i="17"/>
  <c r="G265" i="17"/>
  <c r="H265" i="17" s="1"/>
  <c r="J265" i="17"/>
  <c r="G266" i="17"/>
  <c r="H266" i="17" s="1"/>
  <c r="J266" i="17"/>
  <c r="G267" i="17"/>
  <c r="H267" i="17" s="1"/>
  <c r="J267" i="17"/>
  <c r="G268" i="17"/>
  <c r="H268" i="17" s="1"/>
  <c r="J268" i="17"/>
  <c r="G269" i="17"/>
  <c r="H269" i="17" s="1"/>
  <c r="J269" i="17"/>
  <c r="G270" i="17"/>
  <c r="H270" i="17" s="1"/>
  <c r="J270" i="17"/>
  <c r="G271" i="17"/>
  <c r="H271" i="17" s="1"/>
  <c r="J271" i="17"/>
  <c r="G272" i="17"/>
  <c r="H272" i="17" s="1"/>
  <c r="J272" i="17"/>
  <c r="G273" i="17"/>
  <c r="H273" i="17" s="1"/>
  <c r="J273" i="17"/>
  <c r="G274" i="17"/>
  <c r="H274" i="17" s="1"/>
  <c r="J274" i="17"/>
  <c r="G275" i="17"/>
  <c r="H275" i="17" s="1"/>
  <c r="J275" i="17"/>
  <c r="G276" i="17"/>
  <c r="H276" i="17" s="1"/>
  <c r="J276" i="17"/>
  <c r="G277" i="17"/>
  <c r="H277" i="17" s="1"/>
  <c r="J277" i="17"/>
  <c r="G278" i="17"/>
  <c r="H278" i="17" s="1"/>
  <c r="J278" i="17"/>
  <c r="G279" i="17"/>
  <c r="H279" i="17" s="1"/>
  <c r="J279" i="17"/>
  <c r="G280" i="17"/>
  <c r="H280" i="17" s="1"/>
  <c r="J280" i="17"/>
  <c r="G281" i="17"/>
  <c r="H281" i="17" s="1"/>
  <c r="J281" i="17"/>
  <c r="G282" i="17"/>
  <c r="H282" i="17" s="1"/>
  <c r="J282" i="17"/>
  <c r="G283" i="17"/>
  <c r="H283" i="17" s="1"/>
  <c r="J283" i="17"/>
  <c r="G284" i="17"/>
  <c r="H284" i="17" s="1"/>
  <c r="J284" i="17"/>
  <c r="G285" i="17"/>
  <c r="H285" i="17" s="1"/>
  <c r="J285" i="17"/>
  <c r="G286" i="17"/>
  <c r="H286" i="17" s="1"/>
  <c r="J286" i="17"/>
  <c r="G287" i="17"/>
  <c r="H287" i="17" s="1"/>
  <c r="J287" i="17"/>
  <c r="G288" i="17"/>
  <c r="H288" i="17" s="1"/>
  <c r="J288" i="17"/>
  <c r="G289" i="17"/>
  <c r="H289" i="17" s="1"/>
  <c r="J289" i="17"/>
  <c r="G290" i="17"/>
  <c r="H290" i="17" s="1"/>
  <c r="J290" i="17"/>
  <c r="G291" i="17"/>
  <c r="H291" i="17" s="1"/>
  <c r="J291" i="17"/>
  <c r="G292" i="17"/>
  <c r="H292" i="17" s="1"/>
  <c r="J292" i="17"/>
  <c r="G293" i="17"/>
  <c r="H293" i="17" s="1"/>
  <c r="J293" i="17"/>
  <c r="G294" i="17"/>
  <c r="H294" i="17" s="1"/>
  <c r="J294" i="17"/>
  <c r="G295" i="17"/>
  <c r="H295" i="17" s="1"/>
  <c r="J295" i="17"/>
  <c r="G296" i="17"/>
  <c r="H296" i="17" s="1"/>
  <c r="J296" i="17"/>
  <c r="G297" i="17"/>
  <c r="H297" i="17" s="1"/>
  <c r="J297" i="17"/>
  <c r="G298" i="17"/>
  <c r="H298" i="17" s="1"/>
  <c r="J298" i="17"/>
  <c r="G299" i="17"/>
  <c r="H299" i="17" s="1"/>
  <c r="J299" i="17"/>
  <c r="G300" i="17"/>
  <c r="H300" i="17" s="1"/>
  <c r="J300" i="17"/>
  <c r="G301" i="17"/>
  <c r="H301" i="17" s="1"/>
  <c r="J301" i="17"/>
  <c r="G302" i="17"/>
  <c r="H302" i="17" s="1"/>
  <c r="J302" i="17"/>
  <c r="G303" i="17"/>
  <c r="H303" i="17" s="1"/>
  <c r="J303" i="17"/>
  <c r="G304" i="17"/>
  <c r="H304" i="17" s="1"/>
  <c r="J304" i="17"/>
  <c r="G305" i="17"/>
  <c r="H305" i="17" s="1"/>
  <c r="J305" i="17"/>
  <c r="G306" i="17"/>
  <c r="H306" i="17" s="1"/>
  <c r="J306" i="17"/>
  <c r="G307" i="17"/>
  <c r="H307" i="17" s="1"/>
  <c r="J307" i="17"/>
  <c r="G308" i="17"/>
  <c r="H308" i="17" s="1"/>
  <c r="J308" i="17"/>
  <c r="G309" i="17"/>
  <c r="H309" i="17" s="1"/>
  <c r="J309" i="17"/>
  <c r="G310" i="17"/>
  <c r="H310" i="17" s="1"/>
  <c r="J310" i="17"/>
  <c r="G311" i="17"/>
  <c r="H311" i="17" s="1"/>
  <c r="J311" i="17"/>
  <c r="G312" i="17"/>
  <c r="H312" i="17" s="1"/>
  <c r="J312" i="17"/>
  <c r="G313" i="17"/>
  <c r="H313" i="17" s="1"/>
  <c r="J313" i="17"/>
  <c r="G314" i="17"/>
  <c r="H314" i="17" s="1"/>
  <c r="J314" i="17"/>
  <c r="G315" i="17"/>
  <c r="H315" i="17" s="1"/>
  <c r="J315" i="17"/>
  <c r="G316" i="17"/>
  <c r="H316" i="17" s="1"/>
  <c r="J316" i="17"/>
  <c r="G317" i="17"/>
  <c r="H317" i="17" s="1"/>
  <c r="J317" i="17"/>
  <c r="G318" i="17"/>
  <c r="H318" i="17" s="1"/>
  <c r="J318" i="17"/>
  <c r="G319" i="17"/>
  <c r="H319" i="17" s="1"/>
  <c r="J319" i="17"/>
  <c r="G320" i="17"/>
  <c r="H320" i="17" s="1"/>
  <c r="J320" i="17"/>
  <c r="G321" i="17"/>
  <c r="H321" i="17" s="1"/>
  <c r="J321" i="17"/>
  <c r="G322" i="17"/>
  <c r="H322" i="17" s="1"/>
  <c r="J322" i="17"/>
  <c r="G323" i="17"/>
  <c r="H323" i="17" s="1"/>
  <c r="J323" i="17"/>
  <c r="G324" i="17"/>
  <c r="H324" i="17" s="1"/>
  <c r="J324" i="17"/>
  <c r="G325" i="17"/>
  <c r="H325" i="17" s="1"/>
  <c r="J325" i="17"/>
  <c r="G326" i="17"/>
  <c r="H326" i="17" s="1"/>
  <c r="J326" i="17"/>
  <c r="G327" i="17"/>
  <c r="H327" i="17" s="1"/>
  <c r="J327" i="17"/>
  <c r="G328" i="17"/>
  <c r="H328" i="17" s="1"/>
  <c r="J328" i="17"/>
  <c r="G329" i="17"/>
  <c r="H329" i="17" s="1"/>
  <c r="J329" i="17"/>
  <c r="G330" i="17"/>
  <c r="H330" i="17" s="1"/>
  <c r="J330" i="17"/>
  <c r="G331" i="17"/>
  <c r="H331" i="17" s="1"/>
  <c r="J331" i="17"/>
  <c r="G332" i="17"/>
  <c r="H332" i="17" s="1"/>
  <c r="J332" i="17"/>
  <c r="G333" i="17"/>
  <c r="H333" i="17" s="1"/>
  <c r="J333" i="17"/>
  <c r="G334" i="17"/>
  <c r="H334" i="17" s="1"/>
  <c r="J334" i="17"/>
  <c r="G335" i="17"/>
  <c r="H335" i="17" s="1"/>
  <c r="J335" i="17"/>
  <c r="G336" i="17"/>
  <c r="H336" i="17" s="1"/>
  <c r="J336" i="17"/>
  <c r="G337" i="17"/>
  <c r="H337" i="17" s="1"/>
  <c r="J337" i="17"/>
  <c r="G338" i="17"/>
  <c r="H338" i="17" s="1"/>
  <c r="J338" i="17"/>
  <c r="G339" i="17"/>
  <c r="H339" i="17" s="1"/>
  <c r="J339" i="17"/>
  <c r="G340" i="17"/>
  <c r="H340" i="17" s="1"/>
  <c r="J340" i="17"/>
  <c r="G341" i="17"/>
  <c r="H341" i="17" s="1"/>
  <c r="J341" i="17"/>
  <c r="G342" i="17"/>
  <c r="H342" i="17" s="1"/>
  <c r="J342" i="17"/>
  <c r="G343" i="17"/>
  <c r="H343" i="17" s="1"/>
  <c r="J343" i="17"/>
  <c r="G344" i="17"/>
  <c r="H344" i="17" s="1"/>
  <c r="J344" i="17"/>
  <c r="G345" i="17"/>
  <c r="H345" i="17" s="1"/>
  <c r="J345" i="17"/>
  <c r="G346" i="17"/>
  <c r="H346" i="17" s="1"/>
  <c r="J346" i="17"/>
  <c r="G347" i="17"/>
  <c r="H347" i="17" s="1"/>
  <c r="J347" i="17"/>
  <c r="G348" i="17"/>
  <c r="H348" i="17" s="1"/>
  <c r="J348" i="17"/>
  <c r="G349" i="17"/>
  <c r="H349" i="17" s="1"/>
  <c r="J349" i="17"/>
  <c r="G350" i="17"/>
  <c r="H350" i="17" s="1"/>
  <c r="J350" i="17"/>
  <c r="G351" i="17"/>
  <c r="H351" i="17" s="1"/>
  <c r="J351" i="17"/>
  <c r="G352" i="17"/>
  <c r="H352" i="17" s="1"/>
  <c r="J352" i="17"/>
  <c r="G353" i="17"/>
  <c r="H353" i="17" s="1"/>
  <c r="J353" i="17"/>
  <c r="G354" i="17"/>
  <c r="H354" i="17" s="1"/>
  <c r="J354" i="17"/>
  <c r="G355" i="17"/>
  <c r="H355" i="17" s="1"/>
  <c r="J355" i="17"/>
  <c r="G356" i="17"/>
  <c r="H356" i="17" s="1"/>
  <c r="J356" i="17"/>
  <c r="G357" i="17"/>
  <c r="H357" i="17" s="1"/>
  <c r="J357" i="17"/>
  <c r="G358" i="17"/>
  <c r="H358" i="17" s="1"/>
  <c r="J358" i="17"/>
  <c r="G359" i="17"/>
  <c r="H359" i="17" s="1"/>
  <c r="J359" i="17"/>
  <c r="G360" i="17"/>
  <c r="H360" i="17" s="1"/>
  <c r="J360" i="17"/>
  <c r="G361" i="17"/>
  <c r="H361" i="17" s="1"/>
  <c r="J361" i="17"/>
  <c r="G362" i="17"/>
  <c r="H362" i="17" s="1"/>
  <c r="J362" i="17"/>
  <c r="G363" i="17"/>
  <c r="H363" i="17" s="1"/>
  <c r="J363" i="17"/>
  <c r="G364" i="17"/>
  <c r="H364" i="17" s="1"/>
  <c r="J364" i="17"/>
  <c r="G365" i="17"/>
  <c r="H365" i="17" s="1"/>
  <c r="J365" i="17"/>
  <c r="G366" i="17"/>
  <c r="H366" i="17" s="1"/>
  <c r="J366" i="17"/>
  <c r="G367" i="17"/>
  <c r="H367" i="17" s="1"/>
  <c r="J367" i="17"/>
  <c r="G368" i="17"/>
  <c r="H368" i="17" s="1"/>
  <c r="J368" i="17"/>
  <c r="G369" i="17"/>
  <c r="H369" i="17" s="1"/>
  <c r="J369" i="17"/>
  <c r="G370" i="17"/>
  <c r="H370" i="17" s="1"/>
  <c r="J370" i="17"/>
  <c r="G371" i="17"/>
  <c r="H371" i="17" s="1"/>
  <c r="J371" i="17"/>
  <c r="G372" i="17"/>
  <c r="H372" i="17" s="1"/>
  <c r="J372" i="17"/>
  <c r="G373" i="17"/>
  <c r="H373" i="17" s="1"/>
  <c r="J373" i="17"/>
  <c r="G374" i="17"/>
  <c r="H374" i="17" s="1"/>
  <c r="J374" i="17"/>
  <c r="G375" i="17"/>
  <c r="H375" i="17" s="1"/>
  <c r="J375" i="17"/>
  <c r="G376" i="17"/>
  <c r="H376" i="17" s="1"/>
  <c r="J376" i="17"/>
  <c r="G377" i="17"/>
  <c r="H377" i="17" s="1"/>
  <c r="J377" i="17"/>
  <c r="G378" i="17"/>
  <c r="H378" i="17" s="1"/>
  <c r="J378" i="17"/>
  <c r="G379" i="17"/>
  <c r="H379" i="17" s="1"/>
  <c r="J379" i="17"/>
  <c r="G380" i="17"/>
  <c r="H380" i="17" s="1"/>
  <c r="J380" i="17"/>
  <c r="G381" i="17"/>
  <c r="H381" i="17" s="1"/>
  <c r="J381" i="17"/>
  <c r="G382" i="17"/>
  <c r="H382" i="17" s="1"/>
  <c r="J382" i="17"/>
  <c r="G383" i="17"/>
  <c r="H383" i="17" s="1"/>
  <c r="J383" i="17"/>
  <c r="G384" i="17"/>
  <c r="H384" i="17" s="1"/>
  <c r="J384" i="17"/>
  <c r="G385" i="17"/>
  <c r="H385" i="17" s="1"/>
  <c r="J385" i="17"/>
  <c r="G386" i="17"/>
  <c r="H386" i="17" s="1"/>
  <c r="J386" i="17"/>
  <c r="G387" i="17"/>
  <c r="H387" i="17" s="1"/>
  <c r="J387" i="17"/>
  <c r="G388" i="17"/>
  <c r="H388" i="17" s="1"/>
  <c r="J388" i="17"/>
  <c r="G389" i="17"/>
  <c r="H389" i="17" s="1"/>
  <c r="J389" i="17"/>
  <c r="G390" i="17"/>
  <c r="H390" i="17" s="1"/>
  <c r="J390" i="17"/>
  <c r="G391" i="17"/>
  <c r="H391" i="17" s="1"/>
  <c r="J391" i="17"/>
  <c r="G392" i="17"/>
  <c r="H392" i="17" s="1"/>
  <c r="J392" i="17"/>
  <c r="G393" i="17"/>
  <c r="H393" i="17" s="1"/>
  <c r="J393" i="17"/>
  <c r="G394" i="17"/>
  <c r="H394" i="17" s="1"/>
  <c r="J394" i="17"/>
  <c r="G395" i="17"/>
  <c r="H395" i="17" s="1"/>
  <c r="J395" i="17"/>
  <c r="G396" i="17"/>
  <c r="H396" i="17" s="1"/>
  <c r="J396" i="17"/>
  <c r="G397" i="17"/>
  <c r="H397" i="17" s="1"/>
  <c r="J397" i="17"/>
  <c r="G398" i="17"/>
  <c r="H398" i="17" s="1"/>
  <c r="J398" i="17"/>
  <c r="G399" i="17"/>
  <c r="H399" i="17" s="1"/>
  <c r="J399" i="17"/>
  <c r="G400" i="17"/>
  <c r="H400" i="17" s="1"/>
  <c r="J400" i="17"/>
  <c r="G401" i="17"/>
  <c r="H401" i="17" s="1"/>
  <c r="J401" i="17"/>
  <c r="G402" i="17"/>
  <c r="H402" i="17" s="1"/>
  <c r="J402" i="17"/>
  <c r="G403" i="17"/>
  <c r="H403" i="17" s="1"/>
  <c r="J403" i="17"/>
  <c r="G404" i="17"/>
  <c r="H404" i="17" s="1"/>
  <c r="J404" i="17"/>
  <c r="G405" i="17"/>
  <c r="H405" i="17" s="1"/>
  <c r="J405" i="17"/>
  <c r="G406" i="17"/>
  <c r="H406" i="17" s="1"/>
  <c r="J406" i="17"/>
  <c r="G407" i="17"/>
  <c r="H407" i="17" s="1"/>
  <c r="J407" i="17"/>
  <c r="G408" i="17"/>
  <c r="H408" i="17" s="1"/>
  <c r="J408" i="17"/>
  <c r="G409" i="17"/>
  <c r="H409" i="17" s="1"/>
  <c r="J409" i="17"/>
  <c r="G410" i="17"/>
  <c r="H410" i="17" s="1"/>
  <c r="J410" i="17"/>
  <c r="G411" i="17"/>
  <c r="H411" i="17" s="1"/>
  <c r="J411" i="17"/>
  <c r="G412" i="17"/>
  <c r="H412" i="17" s="1"/>
  <c r="J412" i="17"/>
  <c r="G413" i="17"/>
  <c r="H413" i="17" s="1"/>
  <c r="J413" i="17"/>
  <c r="G414" i="17"/>
  <c r="H414" i="17" s="1"/>
  <c r="J414" i="17"/>
  <c r="G415" i="17"/>
  <c r="H415" i="17" s="1"/>
  <c r="J415" i="17"/>
  <c r="G416" i="17"/>
  <c r="H416" i="17" s="1"/>
  <c r="J416" i="17"/>
  <c r="G417" i="17"/>
  <c r="H417" i="17" s="1"/>
  <c r="J417" i="17"/>
  <c r="G418" i="17"/>
  <c r="H418" i="17" s="1"/>
  <c r="J418" i="17"/>
  <c r="G419" i="17"/>
  <c r="H419" i="17" s="1"/>
  <c r="J419" i="17"/>
  <c r="G420" i="17"/>
  <c r="H420" i="17" s="1"/>
  <c r="J420" i="17"/>
  <c r="G421" i="17"/>
  <c r="H421" i="17" s="1"/>
  <c r="J421" i="17"/>
  <c r="G422" i="17"/>
  <c r="H422" i="17" s="1"/>
  <c r="J422" i="17"/>
  <c r="G423" i="17"/>
  <c r="H423" i="17" s="1"/>
  <c r="J423" i="17"/>
  <c r="G424" i="17"/>
  <c r="H424" i="17" s="1"/>
  <c r="J424" i="17"/>
  <c r="G425" i="17"/>
  <c r="H425" i="17" s="1"/>
  <c r="J425" i="17"/>
  <c r="G426" i="17"/>
  <c r="H426" i="17" s="1"/>
  <c r="J426" i="17"/>
  <c r="G427" i="17"/>
  <c r="H427" i="17" s="1"/>
  <c r="J427" i="17"/>
  <c r="G428" i="17"/>
  <c r="H428" i="17" s="1"/>
  <c r="J428" i="17"/>
  <c r="G429" i="17"/>
  <c r="H429" i="17" s="1"/>
  <c r="J429" i="17"/>
  <c r="G430" i="17"/>
  <c r="H430" i="17" s="1"/>
  <c r="J430" i="17"/>
  <c r="G431" i="17"/>
  <c r="H431" i="17" s="1"/>
  <c r="J431" i="17"/>
  <c r="G432" i="17"/>
  <c r="H432" i="17" s="1"/>
  <c r="J432" i="17"/>
  <c r="G433" i="17"/>
  <c r="H433" i="17" s="1"/>
  <c r="J433" i="17"/>
  <c r="G434" i="17"/>
  <c r="H434" i="17" s="1"/>
  <c r="J434" i="17"/>
  <c r="G435" i="17"/>
  <c r="H435" i="17" s="1"/>
  <c r="J435" i="17"/>
  <c r="G436" i="17"/>
  <c r="H436" i="17" s="1"/>
  <c r="J436" i="17"/>
  <c r="G437" i="17"/>
  <c r="H437" i="17" s="1"/>
  <c r="J437" i="17"/>
  <c r="G438" i="17"/>
  <c r="H438" i="17" s="1"/>
  <c r="J438" i="17"/>
  <c r="G439" i="17"/>
  <c r="H439" i="17" s="1"/>
  <c r="J439" i="17"/>
  <c r="G440" i="17"/>
  <c r="H440" i="17" s="1"/>
  <c r="J440" i="17"/>
  <c r="G441" i="17"/>
  <c r="H441" i="17" s="1"/>
  <c r="J441" i="17"/>
  <c r="G442" i="17"/>
  <c r="H442" i="17" s="1"/>
  <c r="J442" i="17"/>
  <c r="G443" i="17"/>
  <c r="H443" i="17" s="1"/>
  <c r="J443" i="17"/>
  <c r="G444" i="17"/>
  <c r="H444" i="17" s="1"/>
  <c r="J444" i="17"/>
  <c r="G445" i="17"/>
  <c r="H445" i="17" s="1"/>
  <c r="J445" i="17"/>
  <c r="G446" i="17"/>
  <c r="H446" i="17" s="1"/>
  <c r="J446" i="17"/>
  <c r="G447" i="17"/>
  <c r="H447" i="17" s="1"/>
  <c r="J447" i="17"/>
  <c r="G448" i="17"/>
  <c r="H448" i="17" s="1"/>
  <c r="J448" i="17"/>
  <c r="G449" i="17"/>
  <c r="H449" i="17" s="1"/>
  <c r="J449" i="17"/>
  <c r="G450" i="17"/>
  <c r="H450" i="17" s="1"/>
  <c r="J450" i="17"/>
  <c r="G451" i="17"/>
  <c r="H451" i="17" s="1"/>
  <c r="J451" i="17"/>
  <c r="G452" i="17"/>
  <c r="H452" i="17" s="1"/>
  <c r="J452" i="17"/>
  <c r="G453" i="17"/>
  <c r="H453" i="17" s="1"/>
  <c r="J453" i="17"/>
  <c r="G454" i="17"/>
  <c r="H454" i="17" s="1"/>
  <c r="J454" i="17"/>
  <c r="G455" i="17"/>
  <c r="H455" i="17" s="1"/>
  <c r="J455" i="17"/>
  <c r="G456" i="17"/>
  <c r="H456" i="17" s="1"/>
  <c r="J456" i="17"/>
  <c r="G457" i="17"/>
  <c r="H457" i="17" s="1"/>
  <c r="J457" i="17"/>
  <c r="G458" i="17"/>
  <c r="H458" i="17" s="1"/>
  <c r="J458" i="17"/>
  <c r="G459" i="17"/>
  <c r="H459" i="17" s="1"/>
  <c r="J459" i="17"/>
  <c r="G460" i="17"/>
  <c r="H460" i="17" s="1"/>
  <c r="J460" i="17"/>
  <c r="G461" i="17"/>
  <c r="H461" i="17" s="1"/>
  <c r="J461" i="17"/>
  <c r="G462" i="17"/>
  <c r="H462" i="17" s="1"/>
  <c r="J462" i="17"/>
  <c r="G463" i="17"/>
  <c r="H463" i="17" s="1"/>
  <c r="J463" i="17"/>
  <c r="G464" i="17"/>
  <c r="H464" i="17" s="1"/>
  <c r="J464" i="17"/>
  <c r="G465" i="17"/>
  <c r="H465" i="17" s="1"/>
  <c r="J465" i="17"/>
  <c r="G466" i="17"/>
  <c r="H466" i="17" s="1"/>
  <c r="J466" i="17"/>
  <c r="G467" i="17"/>
  <c r="H467" i="17" s="1"/>
  <c r="J467" i="17"/>
  <c r="G468" i="17"/>
  <c r="H468" i="17" s="1"/>
  <c r="J468" i="17"/>
  <c r="G469" i="17"/>
  <c r="H469" i="17" s="1"/>
  <c r="J469" i="17"/>
  <c r="G470" i="17"/>
  <c r="H470" i="17" s="1"/>
  <c r="J470" i="17"/>
  <c r="G471" i="17"/>
  <c r="H471" i="17" s="1"/>
  <c r="J471" i="17"/>
  <c r="G472" i="17"/>
  <c r="H472" i="17" s="1"/>
  <c r="J472" i="17"/>
  <c r="G473" i="17"/>
  <c r="H473" i="17" s="1"/>
  <c r="J473" i="17"/>
  <c r="G474" i="17"/>
  <c r="H474" i="17" s="1"/>
  <c r="J474" i="17"/>
  <c r="G475" i="17"/>
  <c r="H475" i="17" s="1"/>
  <c r="J475" i="17"/>
  <c r="G476" i="17"/>
  <c r="H476" i="17" s="1"/>
  <c r="J476" i="17"/>
  <c r="G477" i="17"/>
  <c r="H477" i="17" s="1"/>
  <c r="J477" i="17"/>
  <c r="G478" i="17"/>
  <c r="H478" i="17" s="1"/>
  <c r="J478" i="17"/>
  <c r="G479" i="17"/>
  <c r="H479" i="17" s="1"/>
  <c r="J479" i="17"/>
  <c r="G480" i="17"/>
  <c r="H480" i="17" s="1"/>
  <c r="J480" i="17"/>
  <c r="G481" i="17"/>
  <c r="H481" i="17" s="1"/>
  <c r="J481" i="17"/>
  <c r="G482" i="17"/>
  <c r="H482" i="17" s="1"/>
  <c r="J482" i="17"/>
  <c r="G483" i="17"/>
  <c r="H483" i="17" s="1"/>
  <c r="J483" i="17"/>
  <c r="G484" i="17"/>
  <c r="H484" i="17" s="1"/>
  <c r="J484" i="17"/>
  <c r="G485" i="17"/>
  <c r="H485" i="17" s="1"/>
  <c r="J485" i="17"/>
  <c r="G486" i="17"/>
  <c r="H486" i="17" s="1"/>
  <c r="J486" i="17"/>
  <c r="G487" i="17"/>
  <c r="H487" i="17" s="1"/>
  <c r="J487" i="17"/>
  <c r="G488" i="17"/>
  <c r="H488" i="17" s="1"/>
  <c r="J488" i="17"/>
  <c r="G489" i="17"/>
  <c r="H489" i="17" s="1"/>
  <c r="J489" i="17"/>
  <c r="G490" i="17"/>
  <c r="H490" i="17" s="1"/>
  <c r="J490" i="17"/>
  <c r="G491" i="17"/>
  <c r="H491" i="17" s="1"/>
  <c r="J491" i="17"/>
  <c r="G492" i="17"/>
  <c r="H492" i="17" s="1"/>
  <c r="J492" i="17"/>
  <c r="G493" i="17"/>
  <c r="H493" i="17" s="1"/>
  <c r="J493" i="17"/>
  <c r="G494" i="17"/>
  <c r="H494" i="17" s="1"/>
  <c r="J494" i="17"/>
  <c r="G495" i="17"/>
  <c r="H495" i="17" s="1"/>
  <c r="J495" i="17"/>
  <c r="G496" i="17"/>
  <c r="H496" i="17" s="1"/>
  <c r="J496" i="17"/>
  <c r="G497" i="17"/>
  <c r="H497" i="17" s="1"/>
  <c r="J497" i="17"/>
  <c r="G498" i="17"/>
  <c r="H498" i="17" s="1"/>
  <c r="J498" i="17"/>
  <c r="G499" i="17"/>
  <c r="H499" i="17" s="1"/>
  <c r="J499" i="17"/>
  <c r="G500" i="17"/>
  <c r="H500" i="17" s="1"/>
  <c r="J500" i="17"/>
  <c r="G501" i="17"/>
  <c r="H501" i="17" s="1"/>
  <c r="J501" i="17"/>
  <c r="G502" i="17"/>
  <c r="H502" i="17" s="1"/>
  <c r="J502" i="17"/>
  <c r="G503" i="17"/>
  <c r="H503" i="17" s="1"/>
  <c r="J503" i="17"/>
  <c r="G504" i="17"/>
  <c r="H504" i="17" s="1"/>
  <c r="J504" i="17"/>
  <c r="G505" i="17"/>
  <c r="H505" i="17" s="1"/>
  <c r="J505" i="17"/>
  <c r="G506" i="17"/>
  <c r="H506" i="17" s="1"/>
  <c r="J506" i="17"/>
  <c r="G507" i="17"/>
  <c r="H507" i="17" s="1"/>
  <c r="J507" i="17"/>
  <c r="G508" i="17"/>
  <c r="H508" i="17" s="1"/>
  <c r="J508" i="17"/>
  <c r="G509" i="17"/>
  <c r="H509" i="17" s="1"/>
  <c r="J509" i="17"/>
  <c r="G510" i="17"/>
  <c r="H510" i="17" s="1"/>
  <c r="J510" i="17"/>
  <c r="G511" i="17"/>
  <c r="H511" i="17" s="1"/>
  <c r="J511" i="17"/>
  <c r="G512" i="17"/>
  <c r="H512" i="17" s="1"/>
  <c r="J512" i="17"/>
  <c r="G513" i="17"/>
  <c r="H513" i="17" s="1"/>
  <c r="J513" i="17"/>
  <c r="G514" i="17"/>
  <c r="H514" i="17" s="1"/>
  <c r="J514" i="17"/>
  <c r="G515" i="17"/>
  <c r="H515" i="17" s="1"/>
  <c r="J515" i="17"/>
  <c r="G516" i="17"/>
  <c r="H516" i="17" s="1"/>
  <c r="J516" i="17"/>
  <c r="G517" i="17"/>
  <c r="H517" i="17" s="1"/>
  <c r="J517" i="17"/>
  <c r="G518" i="17"/>
  <c r="H518" i="17" s="1"/>
  <c r="J518" i="17"/>
  <c r="G519" i="17"/>
  <c r="H519" i="17" s="1"/>
  <c r="J519" i="17"/>
  <c r="G520" i="17"/>
  <c r="H520" i="17" s="1"/>
  <c r="J520" i="17"/>
  <c r="G521" i="17"/>
  <c r="H521" i="17" s="1"/>
  <c r="J521" i="17"/>
  <c r="G522" i="17"/>
  <c r="H522" i="17" s="1"/>
  <c r="J522" i="17"/>
  <c r="G523" i="17"/>
  <c r="H523" i="17" s="1"/>
  <c r="J523" i="17"/>
  <c r="G524" i="17"/>
  <c r="H524" i="17" s="1"/>
  <c r="J524" i="17"/>
  <c r="G525" i="17"/>
  <c r="H525" i="17" s="1"/>
  <c r="J525" i="17"/>
  <c r="G526" i="17"/>
  <c r="H526" i="17" s="1"/>
  <c r="J526" i="17"/>
  <c r="G527" i="17"/>
  <c r="H527" i="17" s="1"/>
  <c r="J527" i="17"/>
  <c r="G528" i="17"/>
  <c r="H528" i="17" s="1"/>
  <c r="J528" i="17"/>
  <c r="G529" i="17"/>
  <c r="H529" i="17" s="1"/>
  <c r="J529" i="17"/>
  <c r="G530" i="17"/>
  <c r="H530" i="17" s="1"/>
  <c r="J530" i="17"/>
  <c r="G531" i="17"/>
  <c r="H531" i="17" s="1"/>
  <c r="J531" i="17"/>
  <c r="G532" i="17"/>
  <c r="H532" i="17" s="1"/>
  <c r="J532" i="17"/>
  <c r="G533" i="17"/>
  <c r="H533" i="17" s="1"/>
  <c r="J533" i="17"/>
  <c r="G534" i="17"/>
  <c r="H534" i="17" s="1"/>
  <c r="J534" i="17"/>
  <c r="G535" i="17"/>
  <c r="H535" i="17" s="1"/>
  <c r="J535" i="17"/>
  <c r="G536" i="17"/>
  <c r="H536" i="17" s="1"/>
  <c r="J536" i="17"/>
  <c r="G537" i="17"/>
  <c r="H537" i="17" s="1"/>
  <c r="J537" i="17"/>
  <c r="G538" i="17"/>
  <c r="H538" i="17" s="1"/>
  <c r="J538" i="17"/>
  <c r="G539" i="17"/>
  <c r="H539" i="17" s="1"/>
  <c r="J539" i="17"/>
  <c r="G540" i="17"/>
  <c r="H540" i="17" s="1"/>
  <c r="J540" i="17"/>
  <c r="G541" i="17"/>
  <c r="H541" i="17" s="1"/>
  <c r="J541" i="17"/>
  <c r="G542" i="17"/>
  <c r="H542" i="17" s="1"/>
  <c r="J542" i="17"/>
  <c r="G543" i="17"/>
  <c r="H543" i="17" s="1"/>
  <c r="J543" i="17"/>
  <c r="G544" i="17"/>
  <c r="H544" i="17" s="1"/>
  <c r="J544" i="17"/>
  <c r="G545" i="17"/>
  <c r="H545" i="17" s="1"/>
  <c r="J545" i="17"/>
  <c r="G546" i="17"/>
  <c r="H546" i="17" s="1"/>
  <c r="J546" i="17"/>
  <c r="G547" i="17"/>
  <c r="H547" i="17" s="1"/>
  <c r="J547" i="17"/>
  <c r="G548" i="17"/>
  <c r="H548" i="17" s="1"/>
  <c r="J548" i="17"/>
  <c r="G549" i="17"/>
  <c r="H549" i="17" s="1"/>
  <c r="J549" i="17"/>
  <c r="G550" i="17"/>
  <c r="H550" i="17" s="1"/>
  <c r="J550" i="17"/>
  <c r="G551" i="17"/>
  <c r="H551" i="17" s="1"/>
  <c r="J551" i="17"/>
  <c r="G552" i="17"/>
  <c r="H552" i="17" s="1"/>
  <c r="J552" i="17"/>
  <c r="G553" i="17"/>
  <c r="H553" i="17" s="1"/>
  <c r="J553" i="17"/>
  <c r="G554" i="17"/>
  <c r="H554" i="17" s="1"/>
  <c r="J554" i="17"/>
  <c r="G555" i="17"/>
  <c r="H555" i="17" s="1"/>
  <c r="J555" i="17"/>
  <c r="G556" i="17"/>
  <c r="H556" i="17" s="1"/>
  <c r="J556" i="17"/>
  <c r="G557" i="17"/>
  <c r="H557" i="17" s="1"/>
  <c r="J557" i="17"/>
  <c r="G558" i="17"/>
  <c r="H558" i="17" s="1"/>
  <c r="J558" i="17"/>
  <c r="G559" i="17"/>
  <c r="H559" i="17" s="1"/>
  <c r="J559" i="17"/>
  <c r="G560" i="17"/>
  <c r="H560" i="17" s="1"/>
  <c r="J560" i="17"/>
  <c r="G561" i="17"/>
  <c r="H561" i="17" s="1"/>
  <c r="J561" i="17"/>
  <c r="G562" i="17"/>
  <c r="H562" i="17" s="1"/>
  <c r="J562" i="17"/>
  <c r="G563" i="17"/>
  <c r="H563" i="17" s="1"/>
  <c r="J563" i="17"/>
  <c r="G564" i="17"/>
  <c r="H564" i="17" s="1"/>
  <c r="J564" i="17"/>
  <c r="G565" i="17"/>
  <c r="H565" i="17" s="1"/>
  <c r="J565" i="17"/>
  <c r="G566" i="17"/>
  <c r="H566" i="17" s="1"/>
  <c r="J566" i="17"/>
  <c r="G567" i="17"/>
  <c r="H567" i="17" s="1"/>
  <c r="J567" i="17"/>
  <c r="G568" i="17"/>
  <c r="H568" i="17" s="1"/>
  <c r="J568" i="17"/>
  <c r="G569" i="17"/>
  <c r="H569" i="17" s="1"/>
  <c r="J569" i="17"/>
  <c r="G570" i="17"/>
  <c r="H570" i="17" s="1"/>
  <c r="J570" i="17"/>
  <c r="G571" i="17"/>
  <c r="H571" i="17" s="1"/>
  <c r="J571" i="17"/>
  <c r="G572" i="17"/>
  <c r="H572" i="17" s="1"/>
  <c r="J572" i="17"/>
  <c r="G573" i="17"/>
  <c r="H573" i="17" s="1"/>
  <c r="J573" i="17"/>
  <c r="G574" i="17"/>
  <c r="H574" i="17" s="1"/>
  <c r="J574" i="17"/>
  <c r="G575" i="17"/>
  <c r="H575" i="17" s="1"/>
  <c r="J575" i="17"/>
  <c r="G576" i="17"/>
  <c r="H576" i="17" s="1"/>
  <c r="J576" i="17"/>
  <c r="G577" i="17"/>
  <c r="H577" i="17" s="1"/>
  <c r="J577" i="17"/>
  <c r="G578" i="17"/>
  <c r="H578" i="17" s="1"/>
  <c r="J578" i="17"/>
  <c r="G579" i="17"/>
  <c r="H579" i="17" s="1"/>
  <c r="J579" i="17"/>
  <c r="G580" i="17"/>
  <c r="H580" i="17" s="1"/>
  <c r="J580" i="17"/>
  <c r="G581" i="17"/>
  <c r="H581" i="17" s="1"/>
  <c r="J581" i="17"/>
  <c r="G582" i="17"/>
  <c r="H582" i="17" s="1"/>
  <c r="J582" i="17"/>
  <c r="G583" i="17"/>
  <c r="H583" i="17" s="1"/>
  <c r="J583" i="17"/>
  <c r="G584" i="17"/>
  <c r="H584" i="17" s="1"/>
  <c r="J584" i="17"/>
  <c r="G585" i="17"/>
  <c r="H585" i="17" s="1"/>
  <c r="J585" i="17"/>
  <c r="G586" i="17"/>
  <c r="H586" i="17" s="1"/>
  <c r="J586" i="17"/>
  <c r="G587" i="17"/>
  <c r="H587" i="17" s="1"/>
  <c r="J587" i="17"/>
  <c r="G588" i="17"/>
  <c r="H588" i="17" s="1"/>
  <c r="J588" i="17"/>
  <c r="G589" i="17"/>
  <c r="H589" i="17" s="1"/>
  <c r="J589" i="17"/>
  <c r="G590" i="17"/>
  <c r="H590" i="17" s="1"/>
  <c r="J590" i="17"/>
  <c r="G591" i="17"/>
  <c r="H591" i="17" s="1"/>
  <c r="J591" i="17"/>
  <c r="G592" i="17"/>
  <c r="H592" i="17" s="1"/>
  <c r="J592" i="17"/>
  <c r="G593" i="17"/>
  <c r="H593" i="17" s="1"/>
  <c r="J593" i="17"/>
  <c r="G594" i="17"/>
  <c r="H594" i="17" s="1"/>
  <c r="J594" i="17"/>
  <c r="G595" i="17"/>
  <c r="H595" i="17" s="1"/>
  <c r="J595" i="17"/>
  <c r="G596" i="17"/>
  <c r="H596" i="17" s="1"/>
  <c r="J596" i="17"/>
  <c r="G597" i="17"/>
  <c r="H597" i="17" s="1"/>
  <c r="J597" i="17"/>
  <c r="G598" i="17"/>
  <c r="H598" i="17" s="1"/>
  <c r="J598" i="17"/>
  <c r="G599" i="17"/>
  <c r="H599" i="17" s="1"/>
  <c r="J599" i="17"/>
  <c r="G600" i="17"/>
  <c r="H600" i="17" s="1"/>
  <c r="J600" i="17"/>
  <c r="G601" i="17"/>
  <c r="H601" i="17" s="1"/>
  <c r="J601" i="17"/>
  <c r="G602" i="17"/>
  <c r="H602" i="17" s="1"/>
  <c r="J602" i="17"/>
  <c r="G603" i="17"/>
  <c r="H603" i="17" s="1"/>
  <c r="J603" i="17"/>
  <c r="G604" i="17"/>
  <c r="H604" i="17" s="1"/>
  <c r="J604" i="17"/>
  <c r="G605" i="17"/>
  <c r="H605" i="17" s="1"/>
  <c r="J605" i="17"/>
  <c r="G606" i="17"/>
  <c r="H606" i="17" s="1"/>
  <c r="J606" i="17"/>
  <c r="G607" i="17"/>
  <c r="H607" i="17" s="1"/>
  <c r="J607" i="17"/>
  <c r="G608" i="17"/>
  <c r="H608" i="17" s="1"/>
  <c r="J608" i="17"/>
  <c r="G609" i="17"/>
  <c r="H609" i="17" s="1"/>
  <c r="J609" i="17"/>
  <c r="G610" i="17"/>
  <c r="H610" i="17" s="1"/>
  <c r="J610" i="17"/>
  <c r="G611" i="17"/>
  <c r="H611" i="17" s="1"/>
  <c r="J611" i="17"/>
  <c r="G612" i="17"/>
  <c r="H612" i="17" s="1"/>
  <c r="J612" i="17"/>
  <c r="G613" i="17"/>
  <c r="H613" i="17" s="1"/>
  <c r="J613" i="17"/>
  <c r="G614" i="17"/>
  <c r="H614" i="17" s="1"/>
  <c r="J614" i="17"/>
  <c r="G615" i="17"/>
  <c r="H615" i="17" s="1"/>
  <c r="J615" i="17"/>
  <c r="G616" i="17"/>
  <c r="H616" i="17" s="1"/>
  <c r="J616" i="17"/>
  <c r="G617" i="17"/>
  <c r="H617" i="17" s="1"/>
  <c r="J617" i="17"/>
  <c r="G618" i="17"/>
  <c r="H618" i="17" s="1"/>
  <c r="J618" i="17"/>
  <c r="G619" i="17"/>
  <c r="H619" i="17" s="1"/>
  <c r="J619" i="17"/>
  <c r="G620" i="17"/>
  <c r="H620" i="17" s="1"/>
  <c r="J620" i="17"/>
  <c r="G621" i="17"/>
  <c r="H621" i="17" s="1"/>
  <c r="J621" i="17"/>
  <c r="P611" i="17" l="1"/>
  <c r="P603" i="17"/>
  <c r="P596" i="17"/>
  <c r="P588" i="17"/>
  <c r="P580" i="17"/>
  <c r="P572" i="17"/>
  <c r="P564" i="17"/>
  <c r="P556" i="17"/>
  <c r="P548" i="17"/>
  <c r="P540" i="17"/>
  <c r="P532" i="17"/>
  <c r="P524" i="17"/>
  <c r="P516" i="17"/>
  <c r="P337" i="17"/>
  <c r="P329" i="17"/>
  <c r="P321" i="17"/>
  <c r="P317" i="17"/>
  <c r="P309" i="17"/>
  <c r="P301" i="17"/>
  <c r="P289" i="17"/>
  <c r="P281" i="17"/>
  <c r="P277" i="17"/>
  <c r="P77" i="17"/>
  <c r="P69" i="17"/>
  <c r="P61" i="17"/>
  <c r="P57" i="17"/>
  <c r="P53" i="17"/>
  <c r="P45" i="17"/>
  <c r="P617" i="17"/>
  <c r="P610" i="17"/>
  <c r="P591" i="17"/>
  <c r="P587" i="17"/>
  <c r="P579" i="17"/>
  <c r="P567" i="17"/>
  <c r="P559" i="17"/>
  <c r="P555" i="17"/>
  <c r="P547" i="17"/>
  <c r="P539" i="17"/>
  <c r="P495" i="17"/>
  <c r="P487" i="17"/>
  <c r="P479" i="17"/>
  <c r="P471" i="17"/>
  <c r="P463" i="17"/>
  <c r="P455" i="17"/>
  <c r="P447" i="17"/>
  <c r="P439" i="17"/>
  <c r="P427" i="17"/>
  <c r="P419" i="17"/>
  <c r="P411" i="17"/>
  <c r="P403" i="17"/>
  <c r="P395" i="17"/>
  <c r="P387" i="17"/>
  <c r="P383" i="17"/>
  <c r="P376" i="17"/>
  <c r="P368" i="17"/>
  <c r="P360" i="17"/>
  <c r="P352" i="17"/>
  <c r="P196" i="17"/>
  <c r="P188" i="17"/>
  <c r="P180" i="17"/>
  <c r="P172" i="17"/>
  <c r="P168" i="17"/>
  <c r="P160" i="17"/>
  <c r="P148" i="17"/>
  <c r="P140" i="17"/>
  <c r="P132" i="17"/>
  <c r="P124" i="17"/>
  <c r="P116" i="17"/>
  <c r="P108" i="17"/>
  <c r="P100" i="17"/>
  <c r="P92" i="17"/>
  <c r="P88" i="17"/>
  <c r="P84" i="17"/>
  <c r="P80" i="17"/>
  <c r="P76" i="17"/>
  <c r="P72" i="17"/>
  <c r="P68" i="17"/>
  <c r="P64" i="17"/>
  <c r="P60" i="17"/>
  <c r="P56" i="17"/>
  <c r="P52" i="17"/>
  <c r="P48" i="17"/>
  <c r="P620" i="17"/>
  <c r="P616" i="17"/>
  <c r="P613" i="17"/>
  <c r="P609" i="17"/>
  <c r="P605" i="17"/>
  <c r="P601" i="17"/>
  <c r="P598" i="17"/>
  <c r="P594" i="17"/>
  <c r="P590" i="17"/>
  <c r="P586" i="17"/>
  <c r="P582" i="17"/>
  <c r="P578" i="17"/>
  <c r="P574" i="17"/>
  <c r="P570" i="17"/>
  <c r="P566" i="17"/>
  <c r="P562" i="17"/>
  <c r="P558" i="17"/>
  <c r="P554" i="17"/>
  <c r="P550" i="17"/>
  <c r="P546" i="17"/>
  <c r="P542" i="17"/>
  <c r="P538" i="17"/>
  <c r="P534" i="17"/>
  <c r="P530" i="17"/>
  <c r="P526" i="17"/>
  <c r="P522" i="17"/>
  <c r="P518" i="17"/>
  <c r="P514" i="17"/>
  <c r="P510" i="17"/>
  <c r="P506" i="17"/>
  <c r="P502" i="17"/>
  <c r="P498" i="17"/>
  <c r="P494" i="17"/>
  <c r="P490" i="17"/>
  <c r="P486" i="17"/>
  <c r="P482" i="17"/>
  <c r="P478" i="17"/>
  <c r="P474" i="17"/>
  <c r="P470" i="17"/>
  <c r="P466" i="17"/>
  <c r="P462" i="17"/>
  <c r="P458" i="17"/>
  <c r="P454" i="17"/>
  <c r="P450" i="17"/>
  <c r="P446" i="17"/>
  <c r="P442" i="17"/>
  <c r="P438" i="17"/>
  <c r="P434" i="17"/>
  <c r="P430" i="17"/>
  <c r="P426" i="17"/>
  <c r="P422" i="17"/>
  <c r="P418" i="17"/>
  <c r="P414" i="17"/>
  <c r="P410" i="17"/>
  <c r="P406" i="17"/>
  <c r="P402" i="17"/>
  <c r="P398" i="17"/>
  <c r="P394" i="17"/>
  <c r="P390" i="17"/>
  <c r="P386" i="17"/>
  <c r="P379" i="17"/>
  <c r="P375" i="17"/>
  <c r="P618" i="17"/>
  <c r="P607" i="17"/>
  <c r="P599" i="17"/>
  <c r="P592" i="17"/>
  <c r="P584" i="17"/>
  <c r="P576" i="17"/>
  <c r="P568" i="17"/>
  <c r="P560" i="17"/>
  <c r="P552" i="17"/>
  <c r="P544" i="17"/>
  <c r="P536" i="17"/>
  <c r="P528" i="17"/>
  <c r="P520" i="17"/>
  <c r="P512" i="17"/>
  <c r="P345" i="17"/>
  <c r="P341" i="17"/>
  <c r="P333" i="17"/>
  <c r="P325" i="17"/>
  <c r="P313" i="17"/>
  <c r="P305" i="17"/>
  <c r="P297" i="17"/>
  <c r="P293" i="17"/>
  <c r="P285" i="17"/>
  <c r="P273" i="17"/>
  <c r="P197" i="17"/>
  <c r="P81" i="17"/>
  <c r="P73" i="17"/>
  <c r="P65" i="17"/>
  <c r="P49" i="17"/>
  <c r="P621" i="17"/>
  <c r="P606" i="17"/>
  <c r="P602" i="17"/>
  <c r="P595" i="17"/>
  <c r="P583" i="17"/>
  <c r="P575" i="17"/>
  <c r="P571" i="17"/>
  <c r="P563" i="17"/>
  <c r="P551" i="17"/>
  <c r="P543" i="17"/>
  <c r="P535" i="17"/>
  <c r="P491" i="17"/>
  <c r="P483" i="17"/>
  <c r="P475" i="17"/>
  <c r="P467" i="17"/>
  <c r="P459" i="17"/>
  <c r="P451" i="17"/>
  <c r="P443" i="17"/>
  <c r="P435" i="17"/>
  <c r="P431" i="17"/>
  <c r="P423" i="17"/>
  <c r="P415" i="17"/>
  <c r="P407" i="17"/>
  <c r="P399" i="17"/>
  <c r="P391" i="17"/>
  <c r="P380" i="17"/>
  <c r="P372" i="17"/>
  <c r="P364" i="17"/>
  <c r="P356" i="17"/>
  <c r="P348" i="17"/>
  <c r="P192" i="17"/>
  <c r="P184" i="17"/>
  <c r="P176" i="17"/>
  <c r="P164" i="17"/>
  <c r="P156" i="17"/>
  <c r="P152" i="17"/>
  <c r="P144" i="17"/>
  <c r="P136" i="17"/>
  <c r="P128" i="17"/>
  <c r="P120" i="17"/>
  <c r="P112" i="17"/>
  <c r="P104" i="17"/>
  <c r="P96" i="17"/>
  <c r="P44" i="17"/>
  <c r="P619" i="17"/>
  <c r="P615" i="17"/>
  <c r="P612" i="17"/>
  <c r="P608" i="17"/>
  <c r="P604" i="17"/>
  <c r="P600" i="17"/>
  <c r="P597" i="17"/>
  <c r="P593" i="17"/>
  <c r="P589" i="17"/>
  <c r="P585" i="17"/>
  <c r="P581" i="17"/>
  <c r="P577" i="17"/>
  <c r="P573" i="17"/>
  <c r="P569" i="17"/>
  <c r="P565" i="17"/>
  <c r="P561" i="17"/>
  <c r="P557" i="17"/>
  <c r="P553" i="17"/>
  <c r="P549" i="17"/>
  <c r="P545" i="17"/>
  <c r="P541" i="17"/>
  <c r="P537" i="17"/>
  <c r="P533" i="17"/>
  <c r="P529" i="17"/>
  <c r="P525" i="17"/>
  <c r="P521" i="17"/>
  <c r="P517" i="17"/>
  <c r="P513" i="17"/>
  <c r="P509" i="17"/>
  <c r="P505" i="17"/>
  <c r="P501" i="17"/>
  <c r="P497" i="17"/>
  <c r="P40" i="17"/>
  <c r="P508" i="17"/>
  <c r="P504" i="17"/>
  <c r="P500" i="17"/>
  <c r="P496" i="17"/>
  <c r="P493" i="17"/>
  <c r="P489" i="17"/>
  <c r="P485" i="17"/>
  <c r="P481" i="17"/>
  <c r="P477" i="17"/>
  <c r="P473" i="17"/>
  <c r="P469" i="17"/>
  <c r="P465" i="17"/>
  <c r="P461" i="17"/>
  <c r="P457" i="17"/>
  <c r="P453" i="17"/>
  <c r="P449" i="17"/>
  <c r="P445" i="17"/>
  <c r="P441" i="17"/>
  <c r="P437" i="17"/>
  <c r="P433" i="17"/>
  <c r="P429" i="17"/>
  <c r="P425" i="17"/>
  <c r="P421" i="17"/>
  <c r="P417" i="17"/>
  <c r="P413" i="17"/>
  <c r="P409" i="17"/>
  <c r="P405" i="17"/>
  <c r="P401" i="17"/>
  <c r="P397" i="17"/>
  <c r="P393" i="17"/>
  <c r="P389" i="17"/>
  <c r="P385" i="17"/>
  <c r="P382" i="17"/>
  <c r="P378" i="17"/>
  <c r="P374" i="17"/>
  <c r="P271" i="17"/>
  <c r="P267" i="17"/>
  <c r="P263" i="17"/>
  <c r="P259" i="17"/>
  <c r="P255" i="17"/>
  <c r="P251" i="17"/>
  <c r="P247" i="17"/>
  <c r="P243" i="17"/>
  <c r="P239" i="17"/>
  <c r="P235" i="17"/>
  <c r="P231" i="17"/>
  <c r="P227" i="17"/>
  <c r="P223" i="17"/>
  <c r="P219" i="17"/>
  <c r="P215" i="17"/>
  <c r="P211" i="17"/>
  <c r="P207" i="17"/>
  <c r="P203" i="17"/>
  <c r="P199" i="17"/>
  <c r="P195" i="17"/>
  <c r="P191" i="17"/>
  <c r="P187" i="17"/>
  <c r="P183" i="17"/>
  <c r="P179" i="17"/>
  <c r="P175" i="17"/>
  <c r="P171" i="17"/>
  <c r="P167" i="17"/>
  <c r="P163" i="17"/>
  <c r="P159" i="17"/>
  <c r="P155" i="17"/>
  <c r="P151" i="17"/>
  <c r="P147" i="17"/>
  <c r="P143" i="17"/>
  <c r="P139" i="17"/>
  <c r="P135" i="17"/>
  <c r="P131" i="17"/>
  <c r="P127" i="17"/>
  <c r="P123" i="17"/>
  <c r="P119" i="17"/>
  <c r="P115" i="17"/>
  <c r="P111" i="17"/>
  <c r="P107" i="17"/>
  <c r="P103" i="17"/>
  <c r="P99" i="17"/>
  <c r="P95" i="17"/>
  <c r="P91" i="17"/>
  <c r="P87" i="17"/>
  <c r="P83" i="17"/>
  <c r="P531" i="17"/>
  <c r="P527" i="17"/>
  <c r="P523" i="17"/>
  <c r="P519" i="17"/>
  <c r="P515" i="17"/>
  <c r="P511" i="17"/>
  <c r="P507" i="17"/>
  <c r="P503" i="17"/>
  <c r="P499" i="17"/>
  <c r="P492" i="17"/>
  <c r="P488" i="17"/>
  <c r="P484" i="17"/>
  <c r="P480" i="17"/>
  <c r="P476" i="17"/>
  <c r="P472" i="17"/>
  <c r="P468" i="17"/>
  <c r="P464" i="17"/>
  <c r="P460" i="17"/>
  <c r="P456" i="17"/>
  <c r="P452" i="17"/>
  <c r="P448" i="17"/>
  <c r="P444" i="17"/>
  <c r="P440" i="17"/>
  <c r="P436" i="17"/>
  <c r="P432" i="17"/>
  <c r="P428" i="17"/>
  <c r="P424" i="17"/>
  <c r="P420" i="17"/>
  <c r="P416" i="17"/>
  <c r="P412" i="17"/>
  <c r="P408" i="17"/>
  <c r="P404" i="17"/>
  <c r="P400" i="17"/>
  <c r="P396" i="17"/>
  <c r="P392" i="17"/>
  <c r="P388" i="17"/>
  <c r="P384" i="17"/>
  <c r="P381" i="17"/>
  <c r="P377" i="17"/>
  <c r="P373" i="17"/>
  <c r="P369" i="17"/>
  <c r="P365" i="17"/>
  <c r="P361" i="17"/>
  <c r="P357" i="17"/>
  <c r="P353" i="17"/>
  <c r="P349" i="17"/>
  <c r="P342" i="17"/>
  <c r="P338" i="17"/>
  <c r="P334" i="17"/>
  <c r="P330" i="17"/>
  <c r="P326" i="17"/>
  <c r="P322" i="17"/>
  <c r="P318" i="17"/>
  <c r="P314" i="17"/>
  <c r="P310" i="17"/>
  <c r="P306" i="17"/>
  <c r="P302" i="17"/>
  <c r="P298" i="17"/>
  <c r="P294" i="17"/>
  <c r="P290" i="17"/>
  <c r="P286" i="17"/>
  <c r="P282" i="17"/>
  <c r="P278" i="17"/>
  <c r="P274" i="17"/>
  <c r="P270" i="17"/>
  <c r="P266" i="17"/>
  <c r="P262" i="17"/>
  <c r="P258" i="17"/>
  <c r="P254" i="17"/>
  <c r="P250" i="17"/>
  <c r="P246" i="17"/>
  <c r="P242" i="17"/>
  <c r="P238" i="17"/>
  <c r="P234" i="17"/>
  <c r="P230" i="17"/>
  <c r="P226" i="17"/>
  <c r="P222" i="17"/>
  <c r="P218" i="17"/>
  <c r="P214" i="17"/>
  <c r="P210" i="17"/>
  <c r="P206" i="17"/>
  <c r="P202" i="17"/>
  <c r="P198" i="17"/>
  <c r="P371" i="17"/>
  <c r="P367" i="17"/>
  <c r="P363" i="17"/>
  <c r="P359" i="17"/>
  <c r="P355" i="17"/>
  <c r="P351" i="17"/>
  <c r="P347" i="17"/>
  <c r="P344" i="17"/>
  <c r="P340" i="17"/>
  <c r="P336" i="17"/>
  <c r="P332" i="17"/>
  <c r="P328" i="17"/>
  <c r="P324" i="17"/>
  <c r="P320" i="17"/>
  <c r="P316" i="17"/>
  <c r="P312" i="17"/>
  <c r="P308" i="17"/>
  <c r="P304" i="17"/>
  <c r="P300" i="17"/>
  <c r="P296" i="17"/>
  <c r="P292" i="17"/>
  <c r="P288" i="17"/>
  <c r="P284" i="17"/>
  <c r="P280" i="17"/>
  <c r="P276" i="17"/>
  <c r="P272" i="17"/>
  <c r="P269" i="17"/>
  <c r="P265" i="17"/>
  <c r="P261" i="17"/>
  <c r="P257" i="17"/>
  <c r="P253" i="17"/>
  <c r="P249" i="17"/>
  <c r="P245" i="17"/>
  <c r="P241" i="17"/>
  <c r="P237" i="17"/>
  <c r="P233" i="17"/>
  <c r="P229" i="17"/>
  <c r="P225" i="17"/>
  <c r="P221" i="17"/>
  <c r="P217" i="17"/>
  <c r="P213" i="17"/>
  <c r="P209" i="17"/>
  <c r="P205" i="17"/>
  <c r="P201" i="17"/>
  <c r="P194" i="17"/>
  <c r="P190" i="17"/>
  <c r="P186" i="17"/>
  <c r="P182" i="17"/>
  <c r="P178" i="17"/>
  <c r="P174" i="17"/>
  <c r="P170" i="17"/>
  <c r="P166" i="17"/>
  <c r="P162" i="17"/>
  <c r="P158" i="17"/>
  <c r="P154" i="17"/>
  <c r="P150" i="17"/>
  <c r="P146" i="17"/>
  <c r="P142" i="17"/>
  <c r="P138" i="17"/>
  <c r="P134" i="17"/>
  <c r="P130" i="17"/>
  <c r="P126" i="17"/>
  <c r="P122" i="17"/>
  <c r="P118" i="17"/>
  <c r="P114" i="17"/>
  <c r="P110" i="17"/>
  <c r="P106" i="17"/>
  <c r="P102" i="17"/>
  <c r="P98" i="17"/>
  <c r="P94" i="17"/>
  <c r="P90" i="17"/>
  <c r="P86" i="17"/>
  <c r="P82" i="17"/>
  <c r="P79" i="17"/>
  <c r="P75" i="17"/>
  <c r="P71" i="17"/>
  <c r="P67" i="17"/>
  <c r="P63" i="17"/>
  <c r="P59" i="17"/>
  <c r="P55" i="17"/>
  <c r="P51" i="17"/>
  <c r="P47" i="17"/>
  <c r="P43" i="17"/>
  <c r="P39" i="17"/>
  <c r="P370" i="17"/>
  <c r="P366" i="17"/>
  <c r="P362" i="17"/>
  <c r="P358" i="17"/>
  <c r="P354" i="17"/>
  <c r="P350" i="17"/>
  <c r="P346" i="17"/>
  <c r="P343" i="17"/>
  <c r="P339" i="17"/>
  <c r="P335" i="17"/>
  <c r="P331" i="17"/>
  <c r="P327" i="17"/>
  <c r="P323" i="17"/>
  <c r="P319" i="17"/>
  <c r="P315" i="17"/>
  <c r="P311" i="17"/>
  <c r="P307" i="17"/>
  <c r="P303" i="17"/>
  <c r="P299" i="17"/>
  <c r="P295" i="17"/>
  <c r="P291" i="17"/>
  <c r="P287" i="17"/>
  <c r="P283" i="17"/>
  <c r="P279" i="17"/>
  <c r="P275" i="17"/>
  <c r="P268" i="17"/>
  <c r="P264" i="17"/>
  <c r="P260" i="17"/>
  <c r="P256" i="17"/>
  <c r="P252" i="17"/>
  <c r="P248" i="17"/>
  <c r="P244" i="17"/>
  <c r="P240" i="17"/>
  <c r="P236" i="17"/>
  <c r="P232" i="17"/>
  <c r="P228" i="17"/>
  <c r="P224" i="17"/>
  <c r="P220" i="17"/>
  <c r="P216" i="17"/>
  <c r="P212" i="17"/>
  <c r="P208" i="17"/>
  <c r="P204" i="17"/>
  <c r="P200" i="17"/>
  <c r="P193" i="17"/>
  <c r="P189" i="17"/>
  <c r="P185" i="17"/>
  <c r="P181" i="17"/>
  <c r="P177" i="17"/>
  <c r="P173" i="17"/>
  <c r="P169" i="17"/>
  <c r="P165" i="17"/>
  <c r="P161" i="17"/>
  <c r="P157" i="17"/>
  <c r="P153" i="17"/>
  <c r="P149" i="17"/>
  <c r="P145" i="17"/>
  <c r="P141" i="17"/>
  <c r="P137" i="17"/>
  <c r="P133" i="17"/>
  <c r="P129" i="17"/>
  <c r="P125" i="17"/>
  <c r="P121" i="17"/>
  <c r="P117" i="17"/>
  <c r="P113" i="17"/>
  <c r="P109" i="17"/>
  <c r="P105" i="17"/>
  <c r="P101" i="17"/>
  <c r="P97" i="17"/>
  <c r="P93" i="17"/>
  <c r="P89" i="17"/>
  <c r="P85" i="17"/>
  <c r="P78" i="17"/>
  <c r="P74" i="17"/>
  <c r="P70" i="17"/>
  <c r="P66" i="17"/>
  <c r="P62" i="17"/>
  <c r="P58" i="17"/>
  <c r="P54" i="17"/>
  <c r="P50" i="17"/>
  <c r="P46" i="17"/>
  <c r="P42" i="17"/>
  <c r="G36" i="17" l="1"/>
  <c r="F705" i="17"/>
  <c r="F712" i="17" s="1"/>
  <c r="E705" i="17"/>
  <c r="E712" i="17" s="1"/>
  <c r="D705" i="17" l="1"/>
  <c r="D712" i="17" s="1"/>
  <c r="Q441" i="17" l="1"/>
  <c r="R441" i="17"/>
  <c r="R317" i="17"/>
  <c r="Q317" i="17"/>
  <c r="C348" i="18"/>
  <c r="B664" i="18" l="1"/>
  <c r="C664" i="18"/>
  <c r="E664" i="18"/>
  <c r="F664" i="18"/>
  <c r="G664" i="18"/>
  <c r="Q235" i="17"/>
  <c r="I348" i="18" s="1"/>
  <c r="R235" i="17"/>
  <c r="H348" i="18" s="1"/>
  <c r="E348" i="18"/>
  <c r="F348" i="18"/>
  <c r="G348" i="18"/>
  <c r="AH38" i="19" l="1"/>
  <c r="AG38" i="19"/>
  <c r="AF38" i="19"/>
  <c r="AF29" i="19"/>
  <c r="AG29" i="19"/>
  <c r="AH29" i="19"/>
  <c r="AF30" i="19"/>
  <c r="AG30" i="19"/>
  <c r="AH30" i="19"/>
  <c r="AF31" i="19"/>
  <c r="AG31" i="19"/>
  <c r="AH31" i="19"/>
  <c r="AF32" i="19"/>
  <c r="AG32" i="19"/>
  <c r="AH32" i="19"/>
  <c r="AF33" i="19"/>
  <c r="AG33" i="19"/>
  <c r="AH33" i="19"/>
  <c r="AF34" i="19"/>
  <c r="AG34" i="19"/>
  <c r="AH34" i="19"/>
  <c r="AF35" i="19"/>
  <c r="AG35" i="19"/>
  <c r="AH35" i="19"/>
  <c r="AF36" i="19"/>
  <c r="AG36" i="19"/>
  <c r="AH36" i="19"/>
  <c r="AF37" i="19"/>
  <c r="AG37" i="19"/>
  <c r="AH37" i="19"/>
  <c r="AH28" i="19"/>
  <c r="AG28" i="19"/>
  <c r="AF28" i="19"/>
  <c r="AF15" i="19"/>
  <c r="AG15" i="19"/>
  <c r="AH15" i="19"/>
  <c r="AF16" i="19"/>
  <c r="AG16" i="19"/>
  <c r="AH16" i="19"/>
  <c r="AF17" i="19"/>
  <c r="AG17" i="19"/>
  <c r="AH17" i="19"/>
  <c r="AF18" i="19"/>
  <c r="AG18" i="19"/>
  <c r="AH18" i="19"/>
  <c r="AF19" i="19"/>
  <c r="AG19" i="19"/>
  <c r="AH19" i="19"/>
  <c r="AF20" i="19"/>
  <c r="AG20" i="19"/>
  <c r="AH20" i="19"/>
  <c r="AF21" i="19"/>
  <c r="AG21" i="19"/>
  <c r="AH21" i="19"/>
  <c r="AF22" i="19"/>
  <c r="AG22" i="19"/>
  <c r="AH22" i="19"/>
  <c r="AF23" i="19"/>
  <c r="AG23" i="19"/>
  <c r="AH23" i="19"/>
  <c r="AF24" i="19"/>
  <c r="AG24" i="19"/>
  <c r="AH24" i="19"/>
  <c r="AF25" i="19"/>
  <c r="AG25" i="19"/>
  <c r="AH25" i="19"/>
  <c r="AF26" i="19"/>
  <c r="AG26" i="19"/>
  <c r="AH26" i="19"/>
  <c r="AF27" i="19"/>
  <c r="AG27" i="19"/>
  <c r="AH27" i="19"/>
  <c r="AH14" i="19"/>
  <c r="AG14" i="19"/>
  <c r="AF14" i="19"/>
  <c r="AH13" i="19"/>
  <c r="AG13" i="19"/>
  <c r="AF13" i="19"/>
  <c r="AF11" i="19"/>
  <c r="AG11" i="19"/>
  <c r="AH11" i="19"/>
  <c r="AF12" i="19"/>
  <c r="AG12" i="19"/>
  <c r="AH12" i="19"/>
  <c r="AH10" i="19"/>
  <c r="AG10" i="19"/>
  <c r="AF10" i="19"/>
  <c r="AF7" i="19"/>
  <c r="AG7" i="19"/>
  <c r="AH7" i="19"/>
  <c r="AF8" i="19"/>
  <c r="AG8" i="19"/>
  <c r="AH8" i="19"/>
  <c r="AF9" i="19"/>
  <c r="AG9" i="19"/>
  <c r="AH9" i="19"/>
  <c r="AH6" i="19"/>
  <c r="AG6" i="19"/>
  <c r="AF6" i="19"/>
  <c r="Q35" i="19"/>
  <c r="P35" i="19"/>
  <c r="O35" i="19"/>
  <c r="O25" i="19"/>
  <c r="P25" i="19"/>
  <c r="Q25" i="19"/>
  <c r="O26" i="19"/>
  <c r="P26" i="19"/>
  <c r="Q26" i="19"/>
  <c r="O27" i="19"/>
  <c r="P27" i="19"/>
  <c r="Q27" i="19"/>
  <c r="O28" i="19"/>
  <c r="P28" i="19"/>
  <c r="Q28" i="19"/>
  <c r="O29" i="19"/>
  <c r="P29" i="19"/>
  <c r="Q29" i="19"/>
  <c r="O30" i="19"/>
  <c r="P30" i="19"/>
  <c r="Q30" i="19"/>
  <c r="O31" i="19"/>
  <c r="P31" i="19"/>
  <c r="Q31" i="19"/>
  <c r="O32" i="19"/>
  <c r="P32" i="19"/>
  <c r="Q32" i="19"/>
  <c r="O33" i="19"/>
  <c r="P33" i="19"/>
  <c r="Q33" i="19"/>
  <c r="O34" i="19"/>
  <c r="P34" i="19"/>
  <c r="Q34" i="19"/>
  <c r="Q24" i="19"/>
  <c r="P24" i="19"/>
  <c r="O24" i="19"/>
  <c r="O12" i="19"/>
  <c r="P12" i="19"/>
  <c r="Q12" i="19"/>
  <c r="O13" i="19"/>
  <c r="P13" i="19"/>
  <c r="Q13" i="19"/>
  <c r="O14" i="19"/>
  <c r="P14" i="19"/>
  <c r="Q14" i="19"/>
  <c r="O15" i="19"/>
  <c r="P15" i="19"/>
  <c r="Q15" i="19"/>
  <c r="O16" i="19"/>
  <c r="P16" i="19"/>
  <c r="Q16" i="19"/>
  <c r="O17" i="19"/>
  <c r="P17" i="19"/>
  <c r="Q17" i="19"/>
  <c r="O18" i="19"/>
  <c r="P18" i="19"/>
  <c r="Q18" i="19"/>
  <c r="O19" i="19"/>
  <c r="P19" i="19"/>
  <c r="Q19" i="19"/>
  <c r="O20" i="19"/>
  <c r="P20" i="19"/>
  <c r="Q20" i="19"/>
  <c r="O21" i="19"/>
  <c r="P21" i="19"/>
  <c r="Q21" i="19"/>
  <c r="O22" i="19"/>
  <c r="P22" i="19"/>
  <c r="Q22" i="19"/>
  <c r="O23" i="19"/>
  <c r="P23" i="19"/>
  <c r="Q23" i="19"/>
  <c r="Q11" i="19"/>
  <c r="P11" i="19"/>
  <c r="O11" i="19"/>
  <c r="Q10" i="19"/>
  <c r="P10" i="19"/>
  <c r="O10" i="19"/>
  <c r="O7" i="19"/>
  <c r="P7" i="19"/>
  <c r="Q7" i="19"/>
  <c r="O8" i="19"/>
  <c r="P8" i="19"/>
  <c r="Q8" i="19"/>
  <c r="O9" i="19"/>
  <c r="P9" i="19"/>
  <c r="Q9" i="19"/>
  <c r="Q6" i="19"/>
  <c r="P6" i="19"/>
  <c r="O6" i="19"/>
  <c r="O5" i="19"/>
  <c r="P5" i="19"/>
  <c r="Q5" i="19"/>
  <c r="Q4" i="19"/>
  <c r="P4" i="19"/>
  <c r="O4" i="19"/>
  <c r="D706" i="17" l="1"/>
  <c r="D713" i="17" s="1"/>
  <c r="D715" i="17" l="1"/>
  <c r="F210" i="18" l="1"/>
  <c r="E91" i="18" l="1"/>
  <c r="F91" i="18"/>
  <c r="G91" i="18"/>
  <c r="E92" i="18"/>
  <c r="F92" i="18"/>
  <c r="G92" i="18"/>
  <c r="E93" i="18"/>
  <c r="F93" i="18"/>
  <c r="G93" i="18"/>
  <c r="E94" i="18"/>
  <c r="F94" i="18"/>
  <c r="G94" i="18"/>
  <c r="E95" i="18"/>
  <c r="F95" i="18"/>
  <c r="G95" i="18"/>
  <c r="E96" i="18"/>
  <c r="F96" i="18"/>
  <c r="G96" i="18"/>
  <c r="E97" i="18"/>
  <c r="F97" i="18"/>
  <c r="G97" i="18"/>
  <c r="E98" i="18"/>
  <c r="F98" i="18"/>
  <c r="G98" i="18"/>
  <c r="E99" i="18"/>
  <c r="F99" i="18"/>
  <c r="G99" i="18"/>
  <c r="E100" i="18"/>
  <c r="F100" i="18"/>
  <c r="G100" i="18"/>
  <c r="E101" i="18"/>
  <c r="F101" i="18"/>
  <c r="G101" i="18"/>
  <c r="E102" i="18"/>
  <c r="F102" i="18"/>
  <c r="G102" i="18"/>
  <c r="E103" i="18"/>
  <c r="F103" i="18"/>
  <c r="G103" i="18"/>
  <c r="E104" i="18"/>
  <c r="F104" i="18"/>
  <c r="G104" i="18"/>
  <c r="E105" i="18"/>
  <c r="F105" i="18"/>
  <c r="G105" i="18"/>
  <c r="E106" i="18"/>
  <c r="F106" i="18"/>
  <c r="G106" i="18"/>
  <c r="E107" i="18"/>
  <c r="F107" i="18"/>
  <c r="G107" i="18"/>
  <c r="E108" i="18"/>
  <c r="F108" i="18"/>
  <c r="G108" i="18"/>
  <c r="E109" i="18"/>
  <c r="F109" i="18"/>
  <c r="G109" i="18"/>
  <c r="E110" i="18"/>
  <c r="F110" i="18"/>
  <c r="G110" i="18"/>
  <c r="E111" i="18"/>
  <c r="F111" i="18"/>
  <c r="G111" i="18"/>
  <c r="E112" i="18"/>
  <c r="F112" i="18"/>
  <c r="G112" i="18"/>
  <c r="E113" i="18"/>
  <c r="F113" i="18"/>
  <c r="G113" i="18"/>
  <c r="E114" i="18"/>
  <c r="F114" i="18"/>
  <c r="G114" i="18"/>
  <c r="G90" i="18"/>
  <c r="F90" i="18"/>
  <c r="E90" i="18"/>
  <c r="B114" i="18"/>
  <c r="C114" i="18"/>
  <c r="B91" i="18"/>
  <c r="C91" i="18"/>
  <c r="B92" i="18"/>
  <c r="C92" i="18"/>
  <c r="B93" i="18"/>
  <c r="C93" i="18"/>
  <c r="B94" i="18"/>
  <c r="C94" i="18"/>
  <c r="B95" i="18"/>
  <c r="C95" i="18"/>
  <c r="B96" i="18"/>
  <c r="C96" i="18"/>
  <c r="B97" i="18"/>
  <c r="C97" i="18"/>
  <c r="B98" i="18"/>
  <c r="C98" i="18"/>
  <c r="B99" i="18"/>
  <c r="C99" i="18"/>
  <c r="B100" i="18"/>
  <c r="C100" i="18"/>
  <c r="B101" i="18"/>
  <c r="C101" i="18"/>
  <c r="B102" i="18"/>
  <c r="C102" i="18"/>
  <c r="B103" i="18"/>
  <c r="C103" i="18"/>
  <c r="B104" i="18"/>
  <c r="C104" i="18"/>
  <c r="B105" i="18"/>
  <c r="C105" i="18"/>
  <c r="B106" i="18"/>
  <c r="C106" i="18"/>
  <c r="B107" i="18"/>
  <c r="C107" i="18"/>
  <c r="B108" i="18"/>
  <c r="C108" i="18"/>
  <c r="B109" i="18"/>
  <c r="C109" i="18"/>
  <c r="B110" i="18"/>
  <c r="C110" i="18"/>
  <c r="B111" i="18"/>
  <c r="C111" i="18"/>
  <c r="B112" i="18"/>
  <c r="C112" i="18"/>
  <c r="B113" i="18"/>
  <c r="C113" i="18"/>
  <c r="C90" i="18"/>
  <c r="B90" i="18"/>
  <c r="C89" i="18"/>
  <c r="G36" i="18"/>
  <c r="F36" i="18"/>
  <c r="E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36" i="18"/>
  <c r="F141" i="18"/>
  <c r="G141" i="18"/>
  <c r="F142" i="18"/>
  <c r="G142" i="18"/>
  <c r="F143" i="18"/>
  <c r="G143" i="18"/>
  <c r="F144" i="18"/>
  <c r="G144" i="18"/>
  <c r="F145" i="18"/>
  <c r="G145" i="18"/>
  <c r="F146" i="18"/>
  <c r="G146" i="18"/>
  <c r="F147" i="18"/>
  <c r="G147" i="18"/>
  <c r="F148" i="18"/>
  <c r="G148" i="18"/>
  <c r="F149" i="18"/>
  <c r="G149" i="18"/>
  <c r="F150" i="18"/>
  <c r="G150" i="18"/>
  <c r="F151" i="18"/>
  <c r="G151" i="18"/>
  <c r="F152" i="18"/>
  <c r="G152" i="18"/>
  <c r="F153" i="18"/>
  <c r="G153" i="18"/>
  <c r="F154" i="18"/>
  <c r="G154" i="18"/>
  <c r="F155" i="18"/>
  <c r="G155" i="18"/>
  <c r="F156" i="18"/>
  <c r="G156" i="18"/>
  <c r="F157" i="18"/>
  <c r="G157" i="18"/>
  <c r="F158" i="18"/>
  <c r="G158" i="18"/>
  <c r="F159" i="18"/>
  <c r="G159" i="18"/>
  <c r="F160" i="18"/>
  <c r="G160" i="18"/>
  <c r="F161" i="18"/>
  <c r="G161" i="18"/>
  <c r="F162" i="18"/>
  <c r="G162" i="18"/>
  <c r="F163" i="18"/>
  <c r="G163" i="18"/>
  <c r="F164" i="18"/>
  <c r="G164" i="18"/>
  <c r="F165" i="18"/>
  <c r="G165" i="18"/>
  <c r="F166" i="18"/>
  <c r="G166" i="18"/>
  <c r="F167" i="18"/>
  <c r="G167" i="18"/>
  <c r="F168" i="18"/>
  <c r="G168" i="18"/>
  <c r="F170" i="18"/>
  <c r="G170" i="18"/>
  <c r="F171" i="18"/>
  <c r="G171" i="18"/>
  <c r="F172" i="18"/>
  <c r="G172" i="18"/>
  <c r="F173" i="18"/>
  <c r="G173" i="18"/>
  <c r="F174" i="18"/>
  <c r="G174" i="18"/>
  <c r="F175" i="18"/>
  <c r="G175" i="18"/>
  <c r="F176" i="18"/>
  <c r="G176" i="18"/>
  <c r="F177" i="18"/>
  <c r="G177" i="18"/>
  <c r="F178" i="18"/>
  <c r="G178" i="18"/>
  <c r="F179" i="18"/>
  <c r="G179" i="18"/>
  <c r="F180" i="18"/>
  <c r="G180" i="18"/>
  <c r="F181" i="18"/>
  <c r="G181" i="18"/>
  <c r="F182" i="18"/>
  <c r="G182" i="18"/>
  <c r="F183" i="18"/>
  <c r="G183" i="18"/>
  <c r="F184" i="18"/>
  <c r="G184" i="18"/>
  <c r="F185" i="18"/>
  <c r="G185" i="18"/>
  <c r="F186" i="18"/>
  <c r="G186" i="18"/>
  <c r="F188" i="18"/>
  <c r="G188" i="18"/>
  <c r="F189" i="18"/>
  <c r="G189" i="18"/>
  <c r="F190" i="18"/>
  <c r="G190" i="18"/>
  <c r="F191" i="18"/>
  <c r="G191" i="18"/>
  <c r="F192" i="18"/>
  <c r="G192" i="18"/>
  <c r="F193" i="18"/>
  <c r="G193" i="18"/>
  <c r="F194" i="18"/>
  <c r="G194" i="18"/>
  <c r="F195" i="18"/>
  <c r="G195" i="18"/>
  <c r="F196" i="18"/>
  <c r="G196" i="18"/>
  <c r="F197" i="18"/>
  <c r="G197" i="18"/>
  <c r="F198" i="18"/>
  <c r="G198" i="18"/>
  <c r="F199" i="18"/>
  <c r="G199" i="18"/>
  <c r="F200" i="18"/>
  <c r="G200" i="18"/>
  <c r="F201" i="18"/>
  <c r="G201" i="18"/>
  <c r="F202" i="18"/>
  <c r="G202" i="18"/>
  <c r="F203" i="18"/>
  <c r="G203" i="18"/>
  <c r="F204" i="18"/>
  <c r="G204" i="18"/>
  <c r="F205" i="18"/>
  <c r="G205" i="18"/>
  <c r="F206" i="18"/>
  <c r="G206" i="18"/>
  <c r="F207" i="18"/>
  <c r="G207" i="18"/>
  <c r="F208" i="18"/>
  <c r="G208" i="18"/>
  <c r="F209" i="18"/>
  <c r="G209" i="18"/>
  <c r="G210" i="18"/>
  <c r="F211" i="18"/>
  <c r="G211" i="18"/>
  <c r="F212" i="18"/>
  <c r="G212" i="18"/>
  <c r="F213" i="18"/>
  <c r="G213" i="18"/>
  <c r="F214" i="18"/>
  <c r="G214" i="18"/>
  <c r="F215" i="18"/>
  <c r="G215" i="18"/>
  <c r="F216" i="18"/>
  <c r="G216" i="18"/>
  <c r="F217" i="18"/>
  <c r="G217" i="18"/>
  <c r="F218" i="18"/>
  <c r="G218" i="18"/>
  <c r="F219" i="18"/>
  <c r="G219" i="18"/>
  <c r="F220" i="18"/>
  <c r="G220" i="18"/>
  <c r="F221" i="18"/>
  <c r="G221" i="18"/>
  <c r="F222" i="18"/>
  <c r="G222" i="18"/>
  <c r="F223" i="18"/>
  <c r="G223" i="18"/>
  <c r="F224" i="18"/>
  <c r="G224" i="18"/>
  <c r="F225" i="18"/>
  <c r="G225" i="18"/>
  <c r="F226" i="18"/>
  <c r="G226" i="18"/>
  <c r="F227" i="18"/>
  <c r="G227" i="18"/>
  <c r="F228" i="18"/>
  <c r="G228" i="18"/>
  <c r="F229" i="18"/>
  <c r="G229" i="18"/>
  <c r="F230" i="18"/>
  <c r="G230" i="18"/>
  <c r="F231" i="18"/>
  <c r="G231" i="18"/>
  <c r="F232" i="18"/>
  <c r="G232" i="18"/>
  <c r="F233" i="18"/>
  <c r="G233" i="18"/>
  <c r="F235" i="18"/>
  <c r="G235" i="18"/>
  <c r="F236" i="18"/>
  <c r="G236" i="18"/>
  <c r="F237" i="18"/>
  <c r="G237" i="18"/>
  <c r="F238" i="18"/>
  <c r="G238" i="18"/>
  <c r="F239" i="18"/>
  <c r="G239" i="18"/>
  <c r="F240" i="18"/>
  <c r="G240" i="18"/>
  <c r="F241" i="18"/>
  <c r="G241" i="18"/>
  <c r="F242" i="18"/>
  <c r="G242" i="18"/>
  <c r="F243" i="18"/>
  <c r="G243" i="18"/>
  <c r="F244" i="18"/>
  <c r="G244" i="18"/>
  <c r="F245" i="18"/>
  <c r="G245" i="18"/>
  <c r="F246" i="18"/>
  <c r="G246" i="18"/>
  <c r="F247" i="18"/>
  <c r="G247" i="18"/>
  <c r="F248" i="18"/>
  <c r="G248" i="18"/>
  <c r="F249" i="18"/>
  <c r="G249" i="18"/>
  <c r="F250" i="18"/>
  <c r="G250" i="18"/>
  <c r="F251" i="18"/>
  <c r="G251" i="18"/>
  <c r="F252" i="18"/>
  <c r="G252" i="18"/>
  <c r="F253" i="18"/>
  <c r="G253" i="18"/>
  <c r="F254" i="18"/>
  <c r="G254" i="18"/>
  <c r="F255" i="18"/>
  <c r="G255" i="18"/>
  <c r="F256" i="18"/>
  <c r="G256" i="18"/>
  <c r="F257" i="18"/>
  <c r="G257" i="18"/>
  <c r="F259" i="18"/>
  <c r="G259" i="18"/>
  <c r="F260" i="18"/>
  <c r="G260" i="18"/>
  <c r="F261" i="18"/>
  <c r="G261" i="18"/>
  <c r="F262" i="18"/>
  <c r="G262" i="18"/>
  <c r="F263" i="18"/>
  <c r="G263" i="18"/>
  <c r="F264" i="18"/>
  <c r="G264" i="18"/>
  <c r="F265" i="18"/>
  <c r="G265" i="18"/>
  <c r="F266" i="18"/>
  <c r="G266" i="18"/>
  <c r="F267" i="18"/>
  <c r="G267" i="18"/>
  <c r="F268" i="18"/>
  <c r="G268" i="18"/>
  <c r="F269" i="18"/>
  <c r="G269" i="18"/>
  <c r="F270" i="18"/>
  <c r="G270" i="18"/>
  <c r="F271" i="18"/>
  <c r="G271" i="18"/>
  <c r="F272" i="18"/>
  <c r="G272" i="18"/>
  <c r="F273" i="18"/>
  <c r="G273" i="18"/>
  <c r="F274" i="18"/>
  <c r="G274" i="18"/>
  <c r="F275" i="18"/>
  <c r="G275" i="18"/>
  <c r="F276" i="18"/>
  <c r="G276" i="18"/>
  <c r="F277" i="18"/>
  <c r="G277" i="18"/>
  <c r="F278" i="18"/>
  <c r="G278" i="18"/>
  <c r="F279" i="18"/>
  <c r="G279" i="18"/>
  <c r="F280" i="18"/>
  <c r="G280" i="18"/>
  <c r="F281" i="18"/>
  <c r="G281" i="18"/>
  <c r="F282" i="18"/>
  <c r="G282" i="18"/>
  <c r="F283" i="18"/>
  <c r="G283" i="18"/>
  <c r="F285" i="18"/>
  <c r="G285" i="18"/>
  <c r="F286" i="18"/>
  <c r="G286" i="18"/>
  <c r="F287" i="18"/>
  <c r="G287" i="18"/>
  <c r="F288" i="18"/>
  <c r="G288" i="18"/>
  <c r="F289" i="18"/>
  <c r="G289" i="18"/>
  <c r="F290" i="18"/>
  <c r="G290" i="18"/>
  <c r="F291" i="18"/>
  <c r="G291" i="18"/>
  <c r="F292" i="18"/>
  <c r="G292" i="18"/>
  <c r="F293" i="18"/>
  <c r="G293" i="18"/>
  <c r="F294" i="18"/>
  <c r="G294" i="18"/>
  <c r="F295" i="18"/>
  <c r="G295" i="18"/>
  <c r="F296" i="18"/>
  <c r="G296" i="18"/>
  <c r="F297" i="18"/>
  <c r="G297" i="18"/>
  <c r="F303" i="18"/>
  <c r="G303" i="18"/>
  <c r="F304" i="18"/>
  <c r="G304" i="18"/>
  <c r="F305" i="18"/>
  <c r="G305" i="18"/>
  <c r="F306" i="18"/>
  <c r="G306" i="18"/>
  <c r="F307" i="18"/>
  <c r="G307" i="18"/>
  <c r="F308" i="18"/>
  <c r="G308" i="18"/>
  <c r="F309" i="18"/>
  <c r="G309" i="18"/>
  <c r="F310" i="18"/>
  <c r="G310" i="18"/>
  <c r="F311" i="18"/>
  <c r="G311" i="18"/>
  <c r="F312" i="18"/>
  <c r="G312" i="18"/>
  <c r="F313" i="18"/>
  <c r="G313" i="18"/>
  <c r="F314" i="18"/>
  <c r="G314" i="18"/>
  <c r="F315" i="18"/>
  <c r="G315" i="18"/>
  <c r="F316" i="18"/>
  <c r="G316" i="18"/>
  <c r="F317" i="18"/>
  <c r="G317" i="18"/>
  <c r="F318" i="18"/>
  <c r="G318" i="18"/>
  <c r="F319" i="18"/>
  <c r="G319" i="18"/>
  <c r="F320" i="18"/>
  <c r="G320" i="18"/>
  <c r="F321" i="18"/>
  <c r="G321" i="18"/>
  <c r="F322" i="18"/>
  <c r="G322" i="18"/>
  <c r="F323" i="18"/>
  <c r="G323" i="18"/>
  <c r="F324" i="18"/>
  <c r="G324" i="18"/>
  <c r="F325" i="18"/>
  <c r="G325" i="18"/>
  <c r="F326" i="18"/>
  <c r="G326" i="18"/>
  <c r="F327" i="18"/>
  <c r="G327" i="18"/>
  <c r="F328" i="18"/>
  <c r="G328" i="18"/>
  <c r="F329" i="18"/>
  <c r="G329" i="18"/>
  <c r="F330" i="18"/>
  <c r="G330" i="18"/>
  <c r="F332" i="18"/>
  <c r="G332" i="18"/>
  <c r="F333" i="18"/>
  <c r="G333" i="18"/>
  <c r="F334" i="18"/>
  <c r="G334" i="18"/>
  <c r="F335" i="18"/>
  <c r="G335" i="18"/>
  <c r="F336" i="18"/>
  <c r="G336" i="18"/>
  <c r="F337" i="18"/>
  <c r="G337" i="18"/>
  <c r="F338" i="18"/>
  <c r="G338" i="18"/>
  <c r="F339" i="18"/>
  <c r="G339" i="18"/>
  <c r="F340" i="18"/>
  <c r="G340" i="18"/>
  <c r="F341" i="18"/>
  <c r="G341" i="18"/>
  <c r="F342" i="18"/>
  <c r="G342" i="18"/>
  <c r="F343" i="18"/>
  <c r="G343" i="18"/>
  <c r="F344" i="18"/>
  <c r="G344" i="18"/>
  <c r="F345" i="18"/>
  <c r="G345" i="18"/>
  <c r="F346" i="18"/>
  <c r="G346" i="18"/>
  <c r="F347" i="18"/>
  <c r="G347" i="18"/>
  <c r="F351" i="18"/>
  <c r="G351" i="18"/>
  <c r="F352" i="18"/>
  <c r="G352" i="18"/>
  <c r="F353" i="18"/>
  <c r="G353" i="18"/>
  <c r="F354" i="18"/>
  <c r="G354" i="18"/>
  <c r="F355" i="18"/>
  <c r="G355" i="18"/>
  <c r="F356" i="18"/>
  <c r="G356" i="18"/>
  <c r="F357" i="18"/>
  <c r="G357" i="18"/>
  <c r="F358" i="18"/>
  <c r="G358" i="18"/>
  <c r="F359" i="18"/>
  <c r="G359" i="18"/>
  <c r="F360" i="18"/>
  <c r="G360" i="18"/>
  <c r="F362" i="18"/>
  <c r="G362" i="18"/>
  <c r="F363" i="18"/>
  <c r="G363" i="18"/>
  <c r="F364" i="18"/>
  <c r="G364" i="18"/>
  <c r="F365" i="18"/>
  <c r="G365" i="18"/>
  <c r="F366" i="18"/>
  <c r="G366" i="18"/>
  <c r="F367" i="18"/>
  <c r="G367" i="18"/>
  <c r="F368" i="18"/>
  <c r="G368" i="18"/>
  <c r="F369" i="18"/>
  <c r="G369" i="18"/>
  <c r="F370" i="18"/>
  <c r="G370" i="18"/>
  <c r="F371" i="18"/>
  <c r="G371" i="18"/>
  <c r="F372" i="18"/>
  <c r="G372" i="18"/>
  <c r="F373" i="18"/>
  <c r="G373" i="18"/>
  <c r="F374" i="18"/>
  <c r="G374" i="18"/>
  <c r="F375" i="18"/>
  <c r="G375" i="18"/>
  <c r="F376" i="18"/>
  <c r="G376" i="18"/>
  <c r="F377" i="18"/>
  <c r="G377" i="18"/>
  <c r="F378" i="18"/>
  <c r="G378" i="18"/>
  <c r="F379" i="18"/>
  <c r="G379" i="18"/>
  <c r="F380" i="18"/>
  <c r="G380" i="18"/>
  <c r="F381" i="18"/>
  <c r="G381" i="18"/>
  <c r="F382" i="18"/>
  <c r="G382" i="18"/>
  <c r="F383" i="18"/>
  <c r="G383" i="18"/>
  <c r="F384" i="18"/>
  <c r="G384" i="18"/>
  <c r="F385" i="18"/>
  <c r="G385" i="18"/>
  <c r="F386" i="18"/>
  <c r="G386" i="18"/>
  <c r="F387" i="18"/>
  <c r="G387" i="18"/>
  <c r="F388" i="18"/>
  <c r="G388" i="18"/>
  <c r="F389" i="18"/>
  <c r="G389" i="18"/>
  <c r="F391" i="18"/>
  <c r="G391" i="18"/>
  <c r="F392" i="18"/>
  <c r="G392" i="18"/>
  <c r="F393" i="18"/>
  <c r="G393" i="18"/>
  <c r="F394" i="18"/>
  <c r="G394" i="18"/>
  <c r="F395" i="18"/>
  <c r="G395" i="18"/>
  <c r="F396" i="18"/>
  <c r="G396" i="18"/>
  <c r="F397" i="18"/>
  <c r="G397" i="18"/>
  <c r="F398" i="18"/>
  <c r="G398" i="18"/>
  <c r="F399" i="18"/>
  <c r="G399" i="18"/>
  <c r="F400" i="18"/>
  <c r="G400" i="18"/>
  <c r="F401" i="18"/>
  <c r="G401" i="18"/>
  <c r="F402" i="18"/>
  <c r="G402" i="18"/>
  <c r="F403" i="18"/>
  <c r="G403" i="18"/>
  <c r="F404" i="18"/>
  <c r="G404" i="18"/>
  <c r="F405" i="18"/>
  <c r="G405" i="18"/>
  <c r="F406" i="18"/>
  <c r="G406" i="18"/>
  <c r="F407" i="18"/>
  <c r="G407" i="18"/>
  <c r="F408" i="18"/>
  <c r="G408" i="18"/>
  <c r="F409" i="18"/>
  <c r="G409" i="18"/>
  <c r="F410" i="18"/>
  <c r="G410" i="18"/>
  <c r="F411" i="18"/>
  <c r="G411" i="18"/>
  <c r="F412" i="18"/>
  <c r="G412" i="18"/>
  <c r="F413" i="18"/>
  <c r="G413" i="18"/>
  <c r="F415" i="18"/>
  <c r="G415" i="18"/>
  <c r="F416" i="18"/>
  <c r="G416" i="18"/>
  <c r="F417" i="18"/>
  <c r="G417" i="18"/>
  <c r="F418" i="18"/>
  <c r="G418" i="18"/>
  <c r="F419" i="18"/>
  <c r="G419" i="18"/>
  <c r="F420" i="18"/>
  <c r="G420" i="18"/>
  <c r="F421" i="18"/>
  <c r="G421" i="18"/>
  <c r="F422" i="18"/>
  <c r="G422" i="18"/>
  <c r="F423" i="18"/>
  <c r="G423" i="18"/>
  <c r="F424" i="18"/>
  <c r="G424" i="18"/>
  <c r="F425" i="18"/>
  <c r="G425" i="18"/>
  <c r="F426" i="18"/>
  <c r="G426" i="18"/>
  <c r="F427" i="18"/>
  <c r="G427" i="18"/>
  <c r="F428" i="18"/>
  <c r="G428" i="18"/>
  <c r="F432" i="18"/>
  <c r="G432" i="18"/>
  <c r="F433" i="18"/>
  <c r="G433" i="18"/>
  <c r="F434" i="18"/>
  <c r="G434" i="18"/>
  <c r="F435" i="18"/>
  <c r="G435" i="18"/>
  <c r="F436" i="18"/>
  <c r="G436" i="18"/>
  <c r="F437" i="18"/>
  <c r="G437" i="18"/>
  <c r="F438" i="18"/>
  <c r="G438" i="18"/>
  <c r="F439" i="18"/>
  <c r="G439" i="18"/>
  <c r="F440" i="18"/>
  <c r="G440" i="18"/>
  <c r="F441" i="18"/>
  <c r="G441" i="18"/>
  <c r="F442" i="18"/>
  <c r="G442" i="18"/>
  <c r="F443" i="18"/>
  <c r="G443" i="18"/>
  <c r="F444" i="18"/>
  <c r="G444" i="18"/>
  <c r="F445" i="18"/>
  <c r="G445" i="18"/>
  <c r="F446" i="18"/>
  <c r="G446" i="18"/>
  <c r="F447" i="18"/>
  <c r="G447" i="18"/>
  <c r="F448" i="18"/>
  <c r="G448" i="18"/>
  <c r="F449" i="18"/>
  <c r="G449" i="18"/>
  <c r="F450" i="18"/>
  <c r="G450" i="18"/>
  <c r="F451" i="18"/>
  <c r="G451" i="18"/>
  <c r="F452" i="18"/>
  <c r="G452" i="18"/>
  <c r="F453" i="18"/>
  <c r="G453" i="18"/>
  <c r="F454" i="18"/>
  <c r="G454" i="18"/>
  <c r="F455" i="18"/>
  <c r="G455" i="18"/>
  <c r="F456" i="18"/>
  <c r="G456" i="18"/>
  <c r="F457" i="18"/>
  <c r="G457" i="18"/>
  <c r="F458" i="18"/>
  <c r="G458" i="18"/>
  <c r="F459" i="18"/>
  <c r="G459" i="18"/>
  <c r="F460" i="18"/>
  <c r="G460" i="18"/>
  <c r="F463" i="18"/>
  <c r="G463" i="18"/>
  <c r="F464" i="18"/>
  <c r="G464" i="18"/>
  <c r="F465" i="18"/>
  <c r="G465" i="18"/>
  <c r="F466" i="18"/>
  <c r="G466" i="18"/>
  <c r="F467" i="18"/>
  <c r="G467" i="18"/>
  <c r="F468" i="18"/>
  <c r="G468" i="18"/>
  <c r="F469" i="18"/>
  <c r="G469" i="18"/>
  <c r="F470" i="18"/>
  <c r="G470" i="18"/>
  <c r="F471" i="18"/>
  <c r="G471" i="18"/>
  <c r="F472" i="18"/>
  <c r="G472" i="18"/>
  <c r="F473" i="18"/>
  <c r="G473" i="18"/>
  <c r="F474" i="18"/>
  <c r="G474" i="18"/>
  <c r="F475" i="18"/>
  <c r="G475" i="18"/>
  <c r="F476" i="18"/>
  <c r="G476" i="18"/>
  <c r="F477" i="18"/>
  <c r="G477" i="18"/>
  <c r="F478" i="18"/>
  <c r="G478" i="18"/>
  <c r="F479" i="18"/>
  <c r="G479" i="18"/>
  <c r="F480" i="18"/>
  <c r="G480" i="18"/>
  <c r="F481" i="18"/>
  <c r="G481" i="18"/>
  <c r="F482" i="18"/>
  <c r="G482" i="18"/>
  <c r="F483" i="18"/>
  <c r="G483" i="18"/>
  <c r="F484" i="18"/>
  <c r="G484" i="18"/>
  <c r="F485" i="18"/>
  <c r="G485" i="18"/>
  <c r="F486" i="18"/>
  <c r="G486" i="18"/>
  <c r="F488" i="18"/>
  <c r="G488" i="18"/>
  <c r="F489" i="18"/>
  <c r="G489" i="18"/>
  <c r="F490" i="18"/>
  <c r="G490" i="18"/>
  <c r="F491" i="18"/>
  <c r="G491" i="18"/>
  <c r="F492" i="18"/>
  <c r="G492" i="18"/>
  <c r="F493" i="18"/>
  <c r="G493" i="18"/>
  <c r="F494" i="18"/>
  <c r="G494" i="18"/>
  <c r="F495" i="18"/>
  <c r="G495" i="18"/>
  <c r="F496" i="18"/>
  <c r="G496" i="18"/>
  <c r="F497" i="18"/>
  <c r="G497" i="18"/>
  <c r="F498" i="18"/>
  <c r="G498" i="18"/>
  <c r="F499" i="18"/>
  <c r="G499" i="18"/>
  <c r="F500" i="18"/>
  <c r="G500" i="18"/>
  <c r="F501" i="18"/>
  <c r="G501" i="18"/>
  <c r="F502" i="18"/>
  <c r="G502" i="18"/>
  <c r="F503" i="18"/>
  <c r="G503" i="18"/>
  <c r="F504" i="18"/>
  <c r="G504" i="18"/>
  <c r="F505" i="18"/>
  <c r="G505" i="18"/>
  <c r="F506" i="18"/>
  <c r="G506" i="18"/>
  <c r="F507" i="18"/>
  <c r="G507" i="18"/>
  <c r="F508" i="18"/>
  <c r="G508" i="18"/>
  <c r="F509" i="18"/>
  <c r="G509" i="18"/>
  <c r="F510" i="18"/>
  <c r="G510" i="18"/>
  <c r="F511" i="18"/>
  <c r="G511" i="18"/>
  <c r="F512" i="18"/>
  <c r="G512" i="18"/>
  <c r="F513" i="18"/>
  <c r="G513" i="18"/>
  <c r="F514" i="18"/>
  <c r="G514" i="18"/>
  <c r="F515" i="18"/>
  <c r="G515" i="18"/>
  <c r="F516" i="18"/>
  <c r="G516" i="18"/>
  <c r="F517" i="18"/>
  <c r="G517" i="18"/>
  <c r="F518" i="18"/>
  <c r="G518" i="18"/>
  <c r="F519" i="18"/>
  <c r="G519" i="18"/>
  <c r="F520" i="18"/>
  <c r="G520" i="18"/>
  <c r="F523" i="18"/>
  <c r="G523" i="18"/>
  <c r="F524" i="18"/>
  <c r="G524" i="18"/>
  <c r="F525" i="18"/>
  <c r="G525" i="18"/>
  <c r="F526" i="18"/>
  <c r="G526" i="18"/>
  <c r="F527" i="18"/>
  <c r="G527" i="18"/>
  <c r="F528" i="18"/>
  <c r="G528" i="18"/>
  <c r="F529" i="18"/>
  <c r="G529" i="18"/>
  <c r="F530" i="18"/>
  <c r="G530" i="18"/>
  <c r="F531" i="18"/>
  <c r="G531" i="18"/>
  <c r="F532" i="18"/>
  <c r="G532" i="18"/>
  <c r="F533" i="18"/>
  <c r="G533" i="18"/>
  <c r="F534" i="18"/>
  <c r="G534" i="18"/>
  <c r="F535" i="18"/>
  <c r="G535" i="18"/>
  <c r="F536" i="18"/>
  <c r="G536" i="18"/>
  <c r="F537" i="18"/>
  <c r="G537" i="18"/>
  <c r="F538" i="18"/>
  <c r="G538" i="18"/>
  <c r="F539" i="18"/>
  <c r="G539" i="18"/>
  <c r="F540" i="18"/>
  <c r="G540" i="18"/>
  <c r="F541" i="18"/>
  <c r="G541" i="18"/>
  <c r="F542" i="18"/>
  <c r="G542" i="18"/>
  <c r="F543" i="18"/>
  <c r="G543" i="18"/>
  <c r="F544" i="18"/>
  <c r="G544" i="18"/>
  <c r="F545" i="18"/>
  <c r="G545" i="18"/>
  <c r="F546" i="18"/>
  <c r="G546" i="18"/>
  <c r="F547" i="18"/>
  <c r="G547" i="18"/>
  <c r="F548" i="18"/>
  <c r="G548" i="18"/>
  <c r="F549" i="18"/>
  <c r="G549" i="18"/>
  <c r="F550" i="18"/>
  <c r="G550" i="18"/>
  <c r="F551" i="18"/>
  <c r="G551" i="18"/>
  <c r="F552" i="18"/>
  <c r="G552" i="18"/>
  <c r="F553" i="18"/>
  <c r="G553" i="18"/>
  <c r="F556" i="18"/>
  <c r="G556" i="18"/>
  <c r="F557" i="18"/>
  <c r="G557" i="18"/>
  <c r="F558" i="18"/>
  <c r="G558" i="18"/>
  <c r="F559" i="18"/>
  <c r="G559" i="18"/>
  <c r="F560" i="18"/>
  <c r="G560" i="18"/>
  <c r="F561" i="18"/>
  <c r="G561" i="18"/>
  <c r="F562" i="18"/>
  <c r="G562" i="18"/>
  <c r="F563" i="18"/>
  <c r="G563" i="18"/>
  <c r="F564" i="18"/>
  <c r="G564" i="18"/>
  <c r="F565" i="18"/>
  <c r="G565" i="18"/>
  <c r="F566" i="18"/>
  <c r="G566" i="18"/>
  <c r="F567" i="18"/>
  <c r="G567" i="18"/>
  <c r="F568" i="18"/>
  <c r="G568" i="18"/>
  <c r="F569" i="18"/>
  <c r="G569" i="18"/>
  <c r="F570" i="18"/>
  <c r="G570" i="18"/>
  <c r="F571" i="18"/>
  <c r="G571" i="18"/>
  <c r="F572" i="18"/>
  <c r="G572" i="18"/>
  <c r="F573" i="18"/>
  <c r="G573" i="18"/>
  <c r="F576" i="18"/>
  <c r="G576" i="18"/>
  <c r="F577" i="18"/>
  <c r="G577" i="18"/>
  <c r="F578" i="18"/>
  <c r="G578" i="18"/>
  <c r="F579" i="18"/>
  <c r="G579" i="18"/>
  <c r="F580" i="18"/>
  <c r="G580" i="18"/>
  <c r="F581" i="18"/>
  <c r="G581" i="18"/>
  <c r="F582" i="18"/>
  <c r="G582" i="18"/>
  <c r="F583" i="18"/>
  <c r="G583" i="18"/>
  <c r="F584" i="18"/>
  <c r="G584" i="18"/>
  <c r="F585" i="18"/>
  <c r="G585" i="18"/>
  <c r="F586" i="18"/>
  <c r="G586" i="18"/>
  <c r="F587" i="18"/>
  <c r="G587" i="18"/>
  <c r="F588" i="18"/>
  <c r="G588" i="18"/>
  <c r="F589" i="18"/>
  <c r="G589" i="18"/>
  <c r="F590" i="18"/>
  <c r="G590" i="18"/>
  <c r="F591" i="18"/>
  <c r="G591" i="18"/>
  <c r="F592" i="18"/>
  <c r="G592" i="18"/>
  <c r="F593" i="18"/>
  <c r="G593" i="18"/>
  <c r="F594" i="18"/>
  <c r="G594" i="18"/>
  <c r="F595" i="18"/>
  <c r="G595" i="18"/>
  <c r="F597" i="18"/>
  <c r="G597" i="18"/>
  <c r="F598" i="18"/>
  <c r="G598" i="18"/>
  <c r="F599" i="18"/>
  <c r="G599" i="18"/>
  <c r="F600" i="18"/>
  <c r="G600" i="18"/>
  <c r="F601" i="18"/>
  <c r="G601" i="18"/>
  <c r="F602" i="18"/>
  <c r="G602" i="18"/>
  <c r="F603" i="18"/>
  <c r="G603" i="18"/>
  <c r="F604" i="18"/>
  <c r="G604" i="18"/>
  <c r="F605" i="18"/>
  <c r="G605" i="18"/>
  <c r="F606" i="18"/>
  <c r="G606" i="18"/>
  <c r="F607" i="18"/>
  <c r="G607" i="18"/>
  <c r="F608" i="18"/>
  <c r="G608" i="18"/>
  <c r="F609" i="18"/>
  <c r="G609" i="18"/>
  <c r="F610" i="18"/>
  <c r="G610" i="18"/>
  <c r="F611" i="18"/>
  <c r="G611" i="18"/>
  <c r="F612" i="18"/>
  <c r="G612" i="18"/>
  <c r="F613" i="18"/>
  <c r="G613" i="18"/>
  <c r="F615" i="18"/>
  <c r="G615" i="18"/>
  <c r="F616" i="18"/>
  <c r="G616" i="18"/>
  <c r="F617" i="18"/>
  <c r="G617" i="18"/>
  <c r="F618" i="18"/>
  <c r="G618" i="18"/>
  <c r="F619" i="18"/>
  <c r="G619" i="18"/>
  <c r="F620" i="18"/>
  <c r="G620" i="18"/>
  <c r="F621" i="18"/>
  <c r="G621" i="18"/>
  <c r="F622" i="18"/>
  <c r="G622" i="18"/>
  <c r="F623" i="18"/>
  <c r="G623" i="18"/>
  <c r="F624" i="18"/>
  <c r="G624" i="18"/>
  <c r="F625" i="18"/>
  <c r="G625" i="18"/>
  <c r="F626" i="18"/>
  <c r="G626" i="18"/>
  <c r="F627" i="18"/>
  <c r="G627" i="18"/>
  <c r="F628" i="18"/>
  <c r="G628" i="18"/>
  <c r="F629" i="18"/>
  <c r="G629" i="18"/>
  <c r="F630" i="18"/>
  <c r="G630" i="18"/>
  <c r="F631" i="18"/>
  <c r="G631" i="18"/>
  <c r="F632" i="18"/>
  <c r="G632" i="18"/>
  <c r="F633" i="18"/>
  <c r="G633" i="18"/>
  <c r="F634" i="18"/>
  <c r="G634" i="18"/>
  <c r="F635" i="18"/>
  <c r="G635" i="18"/>
  <c r="F636" i="18"/>
  <c r="G636" i="18"/>
  <c r="F637" i="18"/>
  <c r="G637" i="18"/>
  <c r="F638" i="18"/>
  <c r="G638" i="18"/>
  <c r="F639" i="18"/>
  <c r="G639" i="18"/>
  <c r="F640" i="18"/>
  <c r="G640" i="18"/>
  <c r="F641" i="18"/>
  <c r="G641" i="18"/>
  <c r="F642" i="18"/>
  <c r="G642" i="18"/>
  <c r="F643" i="18"/>
  <c r="G643" i="18"/>
  <c r="F644" i="18"/>
  <c r="G644" i="18"/>
  <c r="F645" i="18"/>
  <c r="G645" i="18"/>
  <c r="F646" i="18"/>
  <c r="G646" i="18"/>
  <c r="F647" i="18"/>
  <c r="G647" i="18"/>
  <c r="F648" i="18"/>
  <c r="G648" i="18"/>
  <c r="F649" i="18"/>
  <c r="G649" i="18"/>
  <c r="F650" i="18"/>
  <c r="G650" i="18"/>
  <c r="F651" i="18"/>
  <c r="G651" i="18"/>
  <c r="F653" i="18"/>
  <c r="G653" i="18"/>
  <c r="F654" i="18"/>
  <c r="G654" i="18"/>
  <c r="F655" i="18"/>
  <c r="G655" i="18"/>
  <c r="F656" i="18"/>
  <c r="G656" i="18"/>
  <c r="F657" i="18"/>
  <c r="G657" i="18"/>
  <c r="F658" i="18"/>
  <c r="G658" i="18"/>
  <c r="F659" i="18"/>
  <c r="G659" i="18"/>
  <c r="F660" i="18"/>
  <c r="G660" i="18"/>
  <c r="F661" i="18"/>
  <c r="G661" i="18"/>
  <c r="F662" i="18"/>
  <c r="G662" i="18"/>
  <c r="F663" i="18"/>
  <c r="G663" i="18"/>
  <c r="F665" i="18"/>
  <c r="G665" i="18"/>
  <c r="F666" i="18"/>
  <c r="G666" i="18"/>
  <c r="F667" i="18"/>
  <c r="G667" i="18"/>
  <c r="F668" i="18"/>
  <c r="G668" i="18"/>
  <c r="F669" i="18"/>
  <c r="G669" i="18"/>
  <c r="F670" i="18"/>
  <c r="G670" i="18"/>
  <c r="F671" i="18"/>
  <c r="G671" i="18"/>
  <c r="F672" i="18"/>
  <c r="G672" i="18"/>
  <c r="F674" i="18"/>
  <c r="G674" i="18"/>
  <c r="F675" i="18"/>
  <c r="G675" i="18"/>
  <c r="F676" i="18"/>
  <c r="G676" i="18"/>
  <c r="F677" i="18"/>
  <c r="G677" i="18"/>
  <c r="F678" i="18"/>
  <c r="G678" i="18"/>
  <c r="F679" i="18"/>
  <c r="G679" i="18"/>
  <c r="F680" i="18"/>
  <c r="G680" i="18"/>
  <c r="F681" i="18"/>
  <c r="G681" i="18"/>
  <c r="F682" i="18"/>
  <c r="G682" i="18"/>
  <c r="F683" i="18"/>
  <c r="G683" i="18"/>
  <c r="F684" i="18"/>
  <c r="G684" i="18"/>
  <c r="F685" i="18"/>
  <c r="G685" i="18"/>
  <c r="F686" i="18"/>
  <c r="G686" i="18"/>
  <c r="F687" i="18"/>
  <c r="G687" i="18"/>
  <c r="F688" i="18"/>
  <c r="G688" i="18"/>
  <c r="F689" i="18"/>
  <c r="G689" i="18"/>
  <c r="F690" i="18"/>
  <c r="G690" i="18"/>
  <c r="F691" i="18"/>
  <c r="G691" i="18"/>
  <c r="F692" i="18"/>
  <c r="G692" i="18"/>
  <c r="F693" i="18"/>
  <c r="G693" i="18"/>
  <c r="F694" i="18"/>
  <c r="G694" i="18"/>
  <c r="F696" i="18"/>
  <c r="G696" i="18"/>
  <c r="F697" i="18"/>
  <c r="G697" i="18"/>
  <c r="F698" i="18"/>
  <c r="G698" i="18"/>
  <c r="F699" i="18"/>
  <c r="G699" i="18"/>
  <c r="F700" i="18"/>
  <c r="G700" i="18"/>
  <c r="F701" i="18"/>
  <c r="G701" i="18"/>
  <c r="F702" i="18"/>
  <c r="G702" i="18"/>
  <c r="F703" i="18"/>
  <c r="G703" i="18"/>
  <c r="F704" i="18"/>
  <c r="G704" i="18"/>
  <c r="F705" i="18"/>
  <c r="G705" i="18"/>
  <c r="F706" i="18"/>
  <c r="G706" i="18"/>
  <c r="F707" i="18"/>
  <c r="G707" i="18"/>
  <c r="F708" i="18"/>
  <c r="G708" i="18"/>
  <c r="F709" i="18"/>
  <c r="G709" i="18"/>
  <c r="F710" i="18"/>
  <c r="G710" i="18"/>
  <c r="F711" i="18"/>
  <c r="G711" i="18"/>
  <c r="F712" i="18"/>
  <c r="G712" i="18"/>
  <c r="F713" i="18"/>
  <c r="G713" i="18"/>
  <c r="F714" i="18"/>
  <c r="G714" i="18"/>
  <c r="F715" i="18"/>
  <c r="G715" i="18"/>
  <c r="F716" i="18"/>
  <c r="G716" i="18"/>
  <c r="F717" i="18"/>
  <c r="G717" i="18"/>
  <c r="F718" i="18"/>
  <c r="G718" i="18"/>
  <c r="F720" i="18"/>
  <c r="G720" i="18"/>
  <c r="F721" i="18"/>
  <c r="G721" i="18"/>
  <c r="F722" i="18"/>
  <c r="G722" i="18"/>
  <c r="F723" i="18"/>
  <c r="G723" i="18"/>
  <c r="F724" i="18"/>
  <c r="G724" i="18"/>
  <c r="F725" i="18"/>
  <c r="G725" i="18"/>
  <c r="F726" i="18"/>
  <c r="G726" i="18"/>
  <c r="F727" i="18"/>
  <c r="G727" i="18"/>
  <c r="F728" i="18"/>
  <c r="G728" i="18"/>
  <c r="F729" i="18"/>
  <c r="G729" i="18"/>
  <c r="F730" i="18"/>
  <c r="G730" i="18"/>
  <c r="F731" i="18"/>
  <c r="G731" i="18"/>
  <c r="F732" i="18"/>
  <c r="G732" i="18"/>
  <c r="F733" i="18"/>
  <c r="G733" i="18"/>
  <c r="F734" i="18"/>
  <c r="G734" i="18"/>
  <c r="F736" i="18"/>
  <c r="G736" i="18"/>
  <c r="F737" i="18"/>
  <c r="G737" i="18"/>
  <c r="F738" i="18"/>
  <c r="G738" i="18"/>
  <c r="F739" i="18"/>
  <c r="G739" i="18"/>
  <c r="F740" i="18"/>
  <c r="G740" i="18"/>
  <c r="F741" i="18"/>
  <c r="G741" i="18"/>
  <c r="F742" i="18"/>
  <c r="G742" i="18"/>
  <c r="F743" i="18"/>
  <c r="G743" i="18"/>
  <c r="F744" i="18"/>
  <c r="G744" i="18"/>
  <c r="F745" i="18"/>
  <c r="G745" i="18"/>
  <c r="F746" i="18"/>
  <c r="G746" i="18"/>
  <c r="F747" i="18"/>
  <c r="G747" i="18"/>
  <c r="F748" i="18"/>
  <c r="G748" i="18"/>
  <c r="F749" i="18"/>
  <c r="G749" i="18"/>
  <c r="F750" i="18"/>
  <c r="G750" i="18"/>
  <c r="F751" i="18"/>
  <c r="G751" i="18"/>
  <c r="F752" i="18"/>
  <c r="G752" i="18"/>
  <c r="F753" i="18"/>
  <c r="G753" i="18"/>
  <c r="F754" i="18"/>
  <c r="G754" i="18"/>
  <c r="F755" i="18"/>
  <c r="G755" i="18"/>
  <c r="F756" i="18"/>
  <c r="G756" i="18"/>
  <c r="F757" i="18"/>
  <c r="G757" i="18"/>
  <c r="F758" i="18"/>
  <c r="G758" i="18"/>
  <c r="G140" i="18"/>
  <c r="F140" i="18"/>
  <c r="E141" i="18"/>
  <c r="E142" i="18"/>
  <c r="E143" i="18"/>
  <c r="E144" i="18"/>
  <c r="E145" i="18"/>
  <c r="E146" i="18"/>
  <c r="E147" i="18"/>
  <c r="E148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68" i="18"/>
  <c r="E170" i="18"/>
  <c r="E171" i="18"/>
  <c r="E172" i="18"/>
  <c r="E173" i="18"/>
  <c r="E174" i="18"/>
  <c r="E175" i="18"/>
  <c r="E176" i="18"/>
  <c r="E177" i="18"/>
  <c r="E178" i="18"/>
  <c r="E179" i="18"/>
  <c r="E180" i="18"/>
  <c r="E181" i="18"/>
  <c r="E182" i="18"/>
  <c r="E183" i="18"/>
  <c r="E184" i="18"/>
  <c r="E185" i="18"/>
  <c r="E186" i="18"/>
  <c r="E188" i="18"/>
  <c r="E189" i="18"/>
  <c r="E190" i="18"/>
  <c r="E191" i="18"/>
  <c r="E192" i="18"/>
  <c r="E193" i="18"/>
  <c r="E194" i="18"/>
  <c r="E195" i="18"/>
  <c r="E196" i="18"/>
  <c r="E197" i="18"/>
  <c r="E198" i="18"/>
  <c r="E199" i="18"/>
  <c r="E200" i="18"/>
  <c r="E201" i="18"/>
  <c r="E202" i="18"/>
  <c r="E203" i="18"/>
  <c r="E204" i="18"/>
  <c r="E205" i="18"/>
  <c r="E206" i="18"/>
  <c r="E207" i="18"/>
  <c r="E208" i="18"/>
  <c r="E209" i="18"/>
  <c r="E210" i="18"/>
  <c r="E211" i="18"/>
  <c r="E212" i="18"/>
  <c r="E213" i="18"/>
  <c r="E214" i="18"/>
  <c r="E215" i="18"/>
  <c r="E216" i="18"/>
  <c r="E217" i="18"/>
  <c r="E218" i="18"/>
  <c r="E219" i="18"/>
  <c r="E220" i="18"/>
  <c r="E221" i="18"/>
  <c r="E222" i="18"/>
  <c r="E223" i="18"/>
  <c r="E224" i="18"/>
  <c r="E225" i="18"/>
  <c r="E226" i="18"/>
  <c r="E227" i="18"/>
  <c r="E228" i="18"/>
  <c r="E229" i="18"/>
  <c r="E230" i="18"/>
  <c r="E231" i="18"/>
  <c r="E232" i="18"/>
  <c r="E233" i="18"/>
  <c r="E235" i="18"/>
  <c r="E236" i="18"/>
  <c r="E237" i="18"/>
  <c r="E238" i="18"/>
  <c r="E239" i="18"/>
  <c r="E240" i="18"/>
  <c r="E241" i="18"/>
  <c r="E242" i="18"/>
  <c r="E243" i="18"/>
  <c r="E244" i="18"/>
  <c r="E245" i="18"/>
  <c r="E246" i="18"/>
  <c r="E247" i="18"/>
  <c r="E248" i="18"/>
  <c r="E249" i="18"/>
  <c r="E250" i="18"/>
  <c r="E251" i="18"/>
  <c r="E252" i="18"/>
  <c r="E253" i="18"/>
  <c r="E254" i="18"/>
  <c r="E255" i="18"/>
  <c r="E256" i="18"/>
  <c r="E257" i="18"/>
  <c r="E259" i="18"/>
  <c r="E260" i="18"/>
  <c r="E261" i="18"/>
  <c r="E262" i="18"/>
  <c r="E263" i="18"/>
  <c r="E264" i="18"/>
  <c r="E265" i="18"/>
  <c r="E266" i="18"/>
  <c r="E267" i="18"/>
  <c r="E268" i="18"/>
  <c r="E269" i="18"/>
  <c r="E270" i="18"/>
  <c r="E271" i="18"/>
  <c r="E272" i="18"/>
  <c r="E273" i="18"/>
  <c r="E274" i="18"/>
  <c r="E275" i="18"/>
  <c r="E276" i="18"/>
  <c r="E277" i="18"/>
  <c r="E278" i="18"/>
  <c r="E279" i="18"/>
  <c r="E280" i="18"/>
  <c r="E281" i="18"/>
  <c r="E282" i="18"/>
  <c r="E283" i="18"/>
  <c r="E285" i="18"/>
  <c r="E286" i="18"/>
  <c r="E287" i="18"/>
  <c r="E288" i="18"/>
  <c r="E289" i="18"/>
  <c r="E290" i="18"/>
  <c r="E291" i="18"/>
  <c r="E292" i="18"/>
  <c r="E293" i="18"/>
  <c r="E294" i="18"/>
  <c r="E295" i="18"/>
  <c r="E296" i="18"/>
  <c r="E297" i="18"/>
  <c r="E303" i="18"/>
  <c r="E304" i="18"/>
  <c r="E305" i="18"/>
  <c r="E306" i="18"/>
  <c r="E307" i="18"/>
  <c r="E308" i="18"/>
  <c r="E309" i="18"/>
  <c r="E310" i="18"/>
  <c r="E311" i="18"/>
  <c r="E312" i="18"/>
  <c r="E313" i="18"/>
  <c r="E314" i="18"/>
  <c r="E315" i="18"/>
  <c r="E316" i="18"/>
  <c r="E317" i="18"/>
  <c r="E318" i="18"/>
  <c r="E319" i="18"/>
  <c r="E320" i="18"/>
  <c r="E321" i="18"/>
  <c r="E322" i="18"/>
  <c r="E323" i="18"/>
  <c r="E324" i="18"/>
  <c r="E325" i="18"/>
  <c r="E326" i="18"/>
  <c r="E327" i="18"/>
  <c r="E328" i="18"/>
  <c r="E329" i="18"/>
  <c r="E330" i="18"/>
  <c r="E332" i="18"/>
  <c r="E333" i="18"/>
  <c r="E334" i="18"/>
  <c r="E335" i="18"/>
  <c r="E336" i="18"/>
  <c r="E337" i="18"/>
  <c r="E338" i="18"/>
  <c r="E339" i="18"/>
  <c r="E340" i="18"/>
  <c r="E341" i="18"/>
  <c r="E342" i="18"/>
  <c r="E343" i="18"/>
  <c r="E344" i="18"/>
  <c r="E345" i="18"/>
  <c r="E346" i="18"/>
  <c r="E347" i="18"/>
  <c r="E351" i="18"/>
  <c r="E352" i="18"/>
  <c r="E353" i="18"/>
  <c r="E354" i="18"/>
  <c r="E355" i="18"/>
  <c r="E356" i="18"/>
  <c r="E357" i="18"/>
  <c r="E358" i="18"/>
  <c r="E359" i="18"/>
  <c r="E360" i="18"/>
  <c r="E362" i="18"/>
  <c r="E363" i="18"/>
  <c r="E364" i="18"/>
  <c r="E365" i="18"/>
  <c r="E366" i="18"/>
  <c r="E367" i="18"/>
  <c r="E368" i="18"/>
  <c r="E369" i="18"/>
  <c r="E370" i="18"/>
  <c r="E371" i="18"/>
  <c r="E372" i="18"/>
  <c r="E373" i="18"/>
  <c r="E374" i="18"/>
  <c r="E375" i="18"/>
  <c r="E376" i="18"/>
  <c r="E377" i="18"/>
  <c r="E378" i="18"/>
  <c r="E379" i="18"/>
  <c r="E380" i="18"/>
  <c r="E381" i="18"/>
  <c r="E382" i="18"/>
  <c r="E383" i="18"/>
  <c r="E384" i="18"/>
  <c r="E385" i="18"/>
  <c r="E386" i="18"/>
  <c r="E387" i="18"/>
  <c r="E388" i="18"/>
  <c r="E389" i="18"/>
  <c r="E391" i="18"/>
  <c r="E392" i="18"/>
  <c r="E393" i="18"/>
  <c r="E394" i="18"/>
  <c r="E395" i="18"/>
  <c r="E396" i="18"/>
  <c r="E397" i="18"/>
  <c r="E398" i="18"/>
  <c r="E399" i="18"/>
  <c r="E400" i="18"/>
  <c r="E401" i="18"/>
  <c r="E402" i="18"/>
  <c r="E403" i="18"/>
  <c r="E404" i="18"/>
  <c r="E405" i="18"/>
  <c r="E406" i="18"/>
  <c r="E407" i="18"/>
  <c r="E408" i="18"/>
  <c r="E409" i="18"/>
  <c r="E410" i="18"/>
  <c r="E411" i="18"/>
  <c r="E412" i="18"/>
  <c r="E413" i="18"/>
  <c r="E415" i="18"/>
  <c r="E416" i="18"/>
  <c r="E417" i="18"/>
  <c r="E418" i="18"/>
  <c r="E419" i="18"/>
  <c r="E420" i="18"/>
  <c r="E421" i="18"/>
  <c r="E422" i="18"/>
  <c r="E423" i="18"/>
  <c r="E424" i="18"/>
  <c r="E425" i="18"/>
  <c r="E426" i="18"/>
  <c r="E427" i="18"/>
  <c r="E428" i="18"/>
  <c r="E432" i="18"/>
  <c r="E433" i="18"/>
  <c r="E434" i="18"/>
  <c r="E435" i="18"/>
  <c r="E436" i="18"/>
  <c r="E437" i="18"/>
  <c r="E438" i="18"/>
  <c r="E439" i="18"/>
  <c r="E440" i="18"/>
  <c r="E441" i="18"/>
  <c r="E442" i="18"/>
  <c r="E443" i="18"/>
  <c r="E444" i="18"/>
  <c r="E445" i="18"/>
  <c r="E446" i="18"/>
  <c r="E447" i="18"/>
  <c r="E448" i="18"/>
  <c r="E449" i="18"/>
  <c r="E450" i="18"/>
  <c r="E451" i="18"/>
  <c r="E452" i="18"/>
  <c r="E453" i="18"/>
  <c r="E454" i="18"/>
  <c r="E455" i="18"/>
  <c r="E456" i="18"/>
  <c r="E457" i="18"/>
  <c r="E458" i="18"/>
  <c r="E459" i="18"/>
  <c r="E460" i="18"/>
  <c r="E463" i="18"/>
  <c r="E464" i="18"/>
  <c r="E465" i="18"/>
  <c r="E466" i="18"/>
  <c r="E467" i="18"/>
  <c r="E468" i="18"/>
  <c r="E469" i="18"/>
  <c r="E470" i="18"/>
  <c r="E471" i="18"/>
  <c r="E472" i="18"/>
  <c r="E473" i="18"/>
  <c r="E474" i="18"/>
  <c r="E475" i="18"/>
  <c r="E476" i="18"/>
  <c r="E477" i="18"/>
  <c r="E478" i="18"/>
  <c r="E479" i="18"/>
  <c r="E480" i="18"/>
  <c r="E481" i="18"/>
  <c r="E482" i="18"/>
  <c r="E483" i="18"/>
  <c r="E484" i="18"/>
  <c r="E485" i="18"/>
  <c r="E486" i="18"/>
  <c r="E488" i="18"/>
  <c r="E489" i="18"/>
  <c r="E490" i="18"/>
  <c r="E491" i="18"/>
  <c r="E492" i="18"/>
  <c r="E493" i="18"/>
  <c r="E494" i="18"/>
  <c r="E495" i="18"/>
  <c r="E496" i="18"/>
  <c r="E497" i="18"/>
  <c r="E498" i="18"/>
  <c r="E499" i="18"/>
  <c r="E500" i="18"/>
  <c r="E501" i="18"/>
  <c r="E502" i="18"/>
  <c r="E503" i="18"/>
  <c r="E504" i="18"/>
  <c r="E505" i="18"/>
  <c r="E506" i="18"/>
  <c r="E507" i="18"/>
  <c r="E508" i="18"/>
  <c r="E509" i="18"/>
  <c r="E510" i="18"/>
  <c r="E511" i="18"/>
  <c r="E512" i="18"/>
  <c r="E513" i="18"/>
  <c r="E514" i="18"/>
  <c r="E515" i="18"/>
  <c r="E516" i="18"/>
  <c r="E517" i="18"/>
  <c r="E518" i="18"/>
  <c r="E519" i="18"/>
  <c r="E520" i="18"/>
  <c r="E523" i="18"/>
  <c r="E524" i="18"/>
  <c r="E525" i="18"/>
  <c r="E526" i="18"/>
  <c r="E527" i="18"/>
  <c r="E528" i="18"/>
  <c r="E529" i="18"/>
  <c r="E530" i="18"/>
  <c r="E531" i="18"/>
  <c r="E532" i="18"/>
  <c r="E533" i="18"/>
  <c r="E534" i="18"/>
  <c r="E535" i="18"/>
  <c r="E536" i="18"/>
  <c r="E537" i="18"/>
  <c r="E538" i="18"/>
  <c r="E539" i="18"/>
  <c r="E540" i="18"/>
  <c r="E541" i="18"/>
  <c r="E542" i="18"/>
  <c r="E543" i="18"/>
  <c r="E544" i="18"/>
  <c r="E545" i="18"/>
  <c r="E546" i="18"/>
  <c r="E547" i="18"/>
  <c r="E548" i="18"/>
  <c r="E549" i="18"/>
  <c r="E550" i="18"/>
  <c r="E551" i="18"/>
  <c r="E552" i="18"/>
  <c r="E553" i="18"/>
  <c r="E556" i="18"/>
  <c r="E557" i="18"/>
  <c r="E558" i="18"/>
  <c r="E559" i="18"/>
  <c r="E560" i="18"/>
  <c r="E561" i="18"/>
  <c r="E562" i="18"/>
  <c r="E563" i="18"/>
  <c r="E564" i="18"/>
  <c r="E565" i="18"/>
  <c r="E566" i="18"/>
  <c r="E567" i="18"/>
  <c r="E568" i="18"/>
  <c r="E569" i="18"/>
  <c r="E570" i="18"/>
  <c r="E571" i="18"/>
  <c r="E572" i="18"/>
  <c r="E573" i="18"/>
  <c r="E576" i="18"/>
  <c r="E577" i="18"/>
  <c r="E578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1" i="18"/>
  <c r="E592" i="18"/>
  <c r="E593" i="18"/>
  <c r="E594" i="18"/>
  <c r="E595" i="18"/>
  <c r="E597" i="18"/>
  <c r="E598" i="18"/>
  <c r="E599" i="18"/>
  <c r="E600" i="18"/>
  <c r="E601" i="18"/>
  <c r="E602" i="18"/>
  <c r="E603" i="18"/>
  <c r="E604" i="18"/>
  <c r="E605" i="18"/>
  <c r="E606" i="18"/>
  <c r="E607" i="18"/>
  <c r="E608" i="18"/>
  <c r="E609" i="18"/>
  <c r="E610" i="18"/>
  <c r="E611" i="18"/>
  <c r="E612" i="18"/>
  <c r="E613" i="18"/>
  <c r="E615" i="18"/>
  <c r="E616" i="18"/>
  <c r="E617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4" i="18"/>
  <c r="E635" i="18"/>
  <c r="E636" i="18"/>
  <c r="E637" i="18"/>
  <c r="E638" i="18"/>
  <c r="E639" i="18"/>
  <c r="E640" i="18"/>
  <c r="E641" i="18"/>
  <c r="E642" i="18"/>
  <c r="E643" i="18"/>
  <c r="E644" i="18"/>
  <c r="E645" i="18"/>
  <c r="E646" i="18"/>
  <c r="E647" i="18"/>
  <c r="E648" i="18"/>
  <c r="E649" i="18"/>
  <c r="E650" i="18"/>
  <c r="E651" i="18"/>
  <c r="E653" i="18"/>
  <c r="E654" i="18"/>
  <c r="E655" i="18"/>
  <c r="E656" i="18"/>
  <c r="E657" i="18"/>
  <c r="E658" i="18"/>
  <c r="E659" i="18"/>
  <c r="E660" i="18"/>
  <c r="E661" i="18"/>
  <c r="E662" i="18"/>
  <c r="E663" i="18"/>
  <c r="E665" i="18"/>
  <c r="E666" i="18"/>
  <c r="E667" i="18"/>
  <c r="E668" i="18"/>
  <c r="E669" i="18"/>
  <c r="E670" i="18"/>
  <c r="E671" i="18"/>
  <c r="E672" i="18"/>
  <c r="E674" i="18"/>
  <c r="E675" i="18"/>
  <c r="E676" i="18"/>
  <c r="E677" i="18"/>
  <c r="E678" i="18"/>
  <c r="E679" i="18"/>
  <c r="E680" i="18"/>
  <c r="E681" i="18"/>
  <c r="E682" i="18"/>
  <c r="E683" i="18"/>
  <c r="E684" i="18"/>
  <c r="E685" i="18"/>
  <c r="E686" i="18"/>
  <c r="E687" i="18"/>
  <c r="E688" i="18"/>
  <c r="E689" i="18"/>
  <c r="E690" i="18"/>
  <c r="E691" i="18"/>
  <c r="E692" i="18"/>
  <c r="E693" i="18"/>
  <c r="E694" i="18"/>
  <c r="E696" i="18"/>
  <c r="E697" i="18"/>
  <c r="E698" i="18"/>
  <c r="E699" i="18"/>
  <c r="E700" i="18"/>
  <c r="E701" i="18"/>
  <c r="E702" i="18"/>
  <c r="E703" i="18"/>
  <c r="E704" i="18"/>
  <c r="E705" i="18"/>
  <c r="E706" i="18"/>
  <c r="E707" i="18"/>
  <c r="E708" i="18"/>
  <c r="E709" i="18"/>
  <c r="E710" i="18"/>
  <c r="E711" i="18"/>
  <c r="E712" i="18"/>
  <c r="E713" i="18"/>
  <c r="E714" i="18"/>
  <c r="E715" i="18"/>
  <c r="E716" i="18"/>
  <c r="E717" i="18"/>
  <c r="E718" i="18"/>
  <c r="E720" i="18"/>
  <c r="E721" i="18"/>
  <c r="E722" i="18"/>
  <c r="E723" i="18"/>
  <c r="E724" i="18"/>
  <c r="E725" i="18"/>
  <c r="E726" i="18"/>
  <c r="E727" i="18"/>
  <c r="E728" i="18"/>
  <c r="E729" i="18"/>
  <c r="E730" i="18"/>
  <c r="E731" i="18"/>
  <c r="E732" i="18"/>
  <c r="E733" i="18"/>
  <c r="E734" i="18"/>
  <c r="E736" i="18"/>
  <c r="E737" i="18"/>
  <c r="E738" i="18"/>
  <c r="E739" i="18"/>
  <c r="E740" i="18"/>
  <c r="E741" i="18"/>
  <c r="E742" i="18"/>
  <c r="E743" i="18"/>
  <c r="E744" i="18"/>
  <c r="E745" i="18"/>
  <c r="E746" i="18"/>
  <c r="E747" i="18"/>
  <c r="E748" i="18"/>
  <c r="E749" i="18"/>
  <c r="E750" i="18"/>
  <c r="E751" i="18"/>
  <c r="E752" i="18"/>
  <c r="E753" i="18"/>
  <c r="E754" i="18"/>
  <c r="E755" i="18"/>
  <c r="E756" i="18"/>
  <c r="E757" i="18"/>
  <c r="E758" i="18"/>
  <c r="E140" i="18"/>
  <c r="B141" i="18"/>
  <c r="C141" i="18"/>
  <c r="B142" i="18"/>
  <c r="C142" i="18"/>
  <c r="B143" i="18"/>
  <c r="C143" i="18"/>
  <c r="B144" i="18"/>
  <c r="C144" i="18"/>
  <c r="B145" i="18"/>
  <c r="C145" i="18"/>
  <c r="B146" i="18"/>
  <c r="C146" i="18"/>
  <c r="B147" i="18"/>
  <c r="C147" i="18"/>
  <c r="B148" i="18"/>
  <c r="C148" i="18"/>
  <c r="B149" i="18"/>
  <c r="C149" i="18"/>
  <c r="B150" i="18"/>
  <c r="C150" i="18"/>
  <c r="B151" i="18"/>
  <c r="C151" i="18"/>
  <c r="B152" i="18"/>
  <c r="C152" i="18"/>
  <c r="B153" i="18"/>
  <c r="C153" i="18"/>
  <c r="B154" i="18"/>
  <c r="C154" i="18"/>
  <c r="B155" i="18"/>
  <c r="C155" i="18"/>
  <c r="B156" i="18"/>
  <c r="C156" i="18"/>
  <c r="B157" i="18"/>
  <c r="C157" i="18"/>
  <c r="B158" i="18"/>
  <c r="C158" i="18"/>
  <c r="B159" i="18"/>
  <c r="C159" i="18"/>
  <c r="B160" i="18"/>
  <c r="C160" i="18"/>
  <c r="B161" i="18"/>
  <c r="C161" i="18"/>
  <c r="B162" i="18"/>
  <c r="C162" i="18"/>
  <c r="B163" i="18"/>
  <c r="C163" i="18"/>
  <c r="B164" i="18"/>
  <c r="C164" i="18"/>
  <c r="B165" i="18"/>
  <c r="C165" i="18"/>
  <c r="B166" i="18"/>
  <c r="C166" i="18"/>
  <c r="B167" i="18"/>
  <c r="C167" i="18"/>
  <c r="B168" i="18"/>
  <c r="C168" i="18"/>
  <c r="B170" i="18"/>
  <c r="C170" i="18"/>
  <c r="B171" i="18"/>
  <c r="C171" i="18"/>
  <c r="B172" i="18"/>
  <c r="C172" i="18"/>
  <c r="B173" i="18"/>
  <c r="C173" i="18"/>
  <c r="B174" i="18"/>
  <c r="C174" i="18"/>
  <c r="B175" i="18"/>
  <c r="C175" i="18"/>
  <c r="B176" i="18"/>
  <c r="C176" i="18"/>
  <c r="B177" i="18"/>
  <c r="C177" i="18"/>
  <c r="B178" i="18"/>
  <c r="C178" i="18"/>
  <c r="B179" i="18"/>
  <c r="C179" i="18"/>
  <c r="B180" i="18"/>
  <c r="C180" i="18"/>
  <c r="B181" i="18"/>
  <c r="C181" i="18"/>
  <c r="B182" i="18"/>
  <c r="C182" i="18"/>
  <c r="B183" i="18"/>
  <c r="C183" i="18"/>
  <c r="B184" i="18"/>
  <c r="C184" i="18"/>
  <c r="B185" i="18"/>
  <c r="C185" i="18"/>
  <c r="B186" i="18"/>
  <c r="C186" i="18"/>
  <c r="B188" i="18"/>
  <c r="C188" i="18"/>
  <c r="B189" i="18"/>
  <c r="C189" i="18"/>
  <c r="B190" i="18"/>
  <c r="C190" i="18"/>
  <c r="B191" i="18"/>
  <c r="C191" i="18"/>
  <c r="B192" i="18"/>
  <c r="C192" i="18"/>
  <c r="B193" i="18"/>
  <c r="C193" i="18"/>
  <c r="B194" i="18"/>
  <c r="C194" i="18"/>
  <c r="B195" i="18"/>
  <c r="C195" i="18"/>
  <c r="B196" i="18"/>
  <c r="C196" i="18"/>
  <c r="B197" i="18"/>
  <c r="C197" i="18"/>
  <c r="B198" i="18"/>
  <c r="C198" i="18"/>
  <c r="B199" i="18"/>
  <c r="C199" i="18"/>
  <c r="B200" i="18"/>
  <c r="C200" i="18"/>
  <c r="B201" i="18"/>
  <c r="C201" i="18"/>
  <c r="B202" i="18"/>
  <c r="C202" i="18"/>
  <c r="B203" i="18"/>
  <c r="C203" i="18"/>
  <c r="B204" i="18"/>
  <c r="C204" i="18"/>
  <c r="B205" i="18"/>
  <c r="C205" i="18"/>
  <c r="B206" i="18"/>
  <c r="C206" i="18"/>
  <c r="B207" i="18"/>
  <c r="C207" i="18"/>
  <c r="B208" i="18"/>
  <c r="C208" i="18"/>
  <c r="B209" i="18"/>
  <c r="C209" i="18"/>
  <c r="B210" i="18"/>
  <c r="C210" i="18"/>
  <c r="B211" i="18"/>
  <c r="C211" i="18"/>
  <c r="B212" i="18"/>
  <c r="C212" i="18"/>
  <c r="B213" i="18"/>
  <c r="C213" i="18"/>
  <c r="B214" i="18"/>
  <c r="C214" i="18"/>
  <c r="B215" i="18"/>
  <c r="C215" i="18"/>
  <c r="B216" i="18"/>
  <c r="C216" i="18"/>
  <c r="B217" i="18"/>
  <c r="C217" i="18"/>
  <c r="B218" i="18"/>
  <c r="C218" i="18"/>
  <c r="B219" i="18"/>
  <c r="C219" i="18"/>
  <c r="B220" i="18"/>
  <c r="C220" i="18"/>
  <c r="B221" i="18"/>
  <c r="C221" i="18"/>
  <c r="B222" i="18"/>
  <c r="C222" i="18"/>
  <c r="B223" i="18"/>
  <c r="C223" i="18"/>
  <c r="B224" i="18"/>
  <c r="C224" i="18"/>
  <c r="B225" i="18"/>
  <c r="C225" i="18"/>
  <c r="B226" i="18"/>
  <c r="C226" i="18"/>
  <c r="B227" i="18"/>
  <c r="C227" i="18"/>
  <c r="B228" i="18"/>
  <c r="C228" i="18"/>
  <c r="B229" i="18"/>
  <c r="C229" i="18"/>
  <c r="B230" i="18"/>
  <c r="C230" i="18"/>
  <c r="B231" i="18"/>
  <c r="C231" i="18"/>
  <c r="B232" i="18"/>
  <c r="C232" i="18"/>
  <c r="B233" i="18"/>
  <c r="C233" i="18"/>
  <c r="B235" i="18"/>
  <c r="C235" i="18"/>
  <c r="B236" i="18"/>
  <c r="C236" i="18"/>
  <c r="B237" i="18"/>
  <c r="C237" i="18"/>
  <c r="B238" i="18"/>
  <c r="C238" i="18"/>
  <c r="B239" i="18"/>
  <c r="C239" i="18"/>
  <c r="B240" i="18"/>
  <c r="C240" i="18"/>
  <c r="B241" i="18"/>
  <c r="C241" i="18"/>
  <c r="B242" i="18"/>
  <c r="C242" i="18"/>
  <c r="B243" i="18"/>
  <c r="C243" i="18"/>
  <c r="B244" i="18"/>
  <c r="C244" i="18"/>
  <c r="B245" i="18"/>
  <c r="C245" i="18"/>
  <c r="B246" i="18"/>
  <c r="C246" i="18"/>
  <c r="B247" i="18"/>
  <c r="C247" i="18"/>
  <c r="B248" i="18"/>
  <c r="C248" i="18"/>
  <c r="B249" i="18"/>
  <c r="C249" i="18"/>
  <c r="B250" i="18"/>
  <c r="C250" i="18"/>
  <c r="B251" i="18"/>
  <c r="C251" i="18"/>
  <c r="B252" i="18"/>
  <c r="C252" i="18"/>
  <c r="B253" i="18"/>
  <c r="C253" i="18"/>
  <c r="B254" i="18"/>
  <c r="C254" i="18"/>
  <c r="B255" i="18"/>
  <c r="C255" i="18"/>
  <c r="B256" i="18"/>
  <c r="C256" i="18"/>
  <c r="B257" i="18"/>
  <c r="C257" i="18"/>
  <c r="B259" i="18"/>
  <c r="C259" i="18"/>
  <c r="B260" i="18"/>
  <c r="C260" i="18"/>
  <c r="B261" i="18"/>
  <c r="C261" i="18"/>
  <c r="B262" i="18"/>
  <c r="C262" i="18"/>
  <c r="B263" i="18"/>
  <c r="C263" i="18"/>
  <c r="B264" i="18"/>
  <c r="C264" i="18"/>
  <c r="B265" i="18"/>
  <c r="C265" i="18"/>
  <c r="B266" i="18"/>
  <c r="C266" i="18"/>
  <c r="B267" i="18"/>
  <c r="C267" i="18"/>
  <c r="B268" i="18"/>
  <c r="C268" i="18"/>
  <c r="B269" i="18"/>
  <c r="C269" i="18"/>
  <c r="B270" i="18"/>
  <c r="C270" i="18"/>
  <c r="B271" i="18"/>
  <c r="C271" i="18"/>
  <c r="B272" i="18"/>
  <c r="C272" i="18"/>
  <c r="B273" i="18"/>
  <c r="C273" i="18"/>
  <c r="B274" i="18"/>
  <c r="C274" i="18"/>
  <c r="B275" i="18"/>
  <c r="C275" i="18"/>
  <c r="B276" i="18"/>
  <c r="C276" i="18"/>
  <c r="B277" i="18"/>
  <c r="C277" i="18"/>
  <c r="B278" i="18"/>
  <c r="C278" i="18"/>
  <c r="B279" i="18"/>
  <c r="C279" i="18"/>
  <c r="B280" i="18"/>
  <c r="C280" i="18"/>
  <c r="B281" i="18"/>
  <c r="C281" i="18"/>
  <c r="B282" i="18"/>
  <c r="C282" i="18"/>
  <c r="B283" i="18"/>
  <c r="C283" i="18"/>
  <c r="B285" i="18"/>
  <c r="C285" i="18"/>
  <c r="B286" i="18"/>
  <c r="C286" i="18"/>
  <c r="B287" i="18"/>
  <c r="C287" i="18"/>
  <c r="B288" i="18"/>
  <c r="C288" i="18"/>
  <c r="B289" i="18"/>
  <c r="C289" i="18"/>
  <c r="B290" i="18"/>
  <c r="C290" i="18"/>
  <c r="B291" i="18"/>
  <c r="C291" i="18"/>
  <c r="B292" i="18"/>
  <c r="C292" i="18"/>
  <c r="B293" i="18"/>
  <c r="C293" i="18"/>
  <c r="B294" i="18"/>
  <c r="C294" i="18"/>
  <c r="B295" i="18"/>
  <c r="C295" i="18"/>
  <c r="B296" i="18"/>
  <c r="C296" i="18"/>
  <c r="B297" i="18"/>
  <c r="C297" i="18"/>
  <c r="B303" i="18"/>
  <c r="C303" i="18"/>
  <c r="B304" i="18"/>
  <c r="C304" i="18"/>
  <c r="B305" i="18"/>
  <c r="C305" i="18"/>
  <c r="B306" i="18"/>
  <c r="C306" i="18"/>
  <c r="B307" i="18"/>
  <c r="C307" i="18"/>
  <c r="B308" i="18"/>
  <c r="C308" i="18"/>
  <c r="B309" i="18"/>
  <c r="C309" i="18"/>
  <c r="B310" i="18"/>
  <c r="C310" i="18"/>
  <c r="B311" i="18"/>
  <c r="C311" i="18"/>
  <c r="B312" i="18"/>
  <c r="C312" i="18"/>
  <c r="B313" i="18"/>
  <c r="C313" i="18"/>
  <c r="B314" i="18"/>
  <c r="C314" i="18"/>
  <c r="B315" i="18"/>
  <c r="C315" i="18"/>
  <c r="B316" i="18"/>
  <c r="C316" i="18"/>
  <c r="B317" i="18"/>
  <c r="C317" i="18"/>
  <c r="B318" i="18"/>
  <c r="C318" i="18"/>
  <c r="B319" i="18"/>
  <c r="C319" i="18"/>
  <c r="B320" i="18"/>
  <c r="C320" i="18"/>
  <c r="B321" i="18"/>
  <c r="C321" i="18"/>
  <c r="B322" i="18"/>
  <c r="C322" i="18"/>
  <c r="B323" i="18"/>
  <c r="C323" i="18"/>
  <c r="B324" i="18"/>
  <c r="C324" i="18"/>
  <c r="B325" i="18"/>
  <c r="C325" i="18"/>
  <c r="B326" i="18"/>
  <c r="C326" i="18"/>
  <c r="B327" i="18"/>
  <c r="C327" i="18"/>
  <c r="B328" i="18"/>
  <c r="C328" i="18"/>
  <c r="B329" i="18"/>
  <c r="C329" i="18"/>
  <c r="B330" i="18"/>
  <c r="C330" i="18"/>
  <c r="B332" i="18"/>
  <c r="C332" i="18"/>
  <c r="B333" i="18"/>
  <c r="C333" i="18"/>
  <c r="B334" i="18"/>
  <c r="C334" i="18"/>
  <c r="B335" i="18"/>
  <c r="C335" i="18"/>
  <c r="B336" i="18"/>
  <c r="C336" i="18"/>
  <c r="B337" i="18"/>
  <c r="C337" i="18"/>
  <c r="B338" i="18"/>
  <c r="C338" i="18"/>
  <c r="B339" i="18"/>
  <c r="C339" i="18"/>
  <c r="B340" i="18"/>
  <c r="C340" i="18"/>
  <c r="B341" i="18"/>
  <c r="C341" i="18"/>
  <c r="B342" i="18"/>
  <c r="C342" i="18"/>
  <c r="B343" i="18"/>
  <c r="C343" i="18"/>
  <c r="B344" i="18"/>
  <c r="C344" i="18"/>
  <c r="B345" i="18"/>
  <c r="C345" i="18"/>
  <c r="B346" i="18"/>
  <c r="C346" i="18"/>
  <c r="B347" i="18"/>
  <c r="C347" i="18"/>
  <c r="B348" i="18"/>
  <c r="B351" i="18"/>
  <c r="C351" i="18"/>
  <c r="B352" i="18"/>
  <c r="C352" i="18"/>
  <c r="B353" i="18"/>
  <c r="C353" i="18"/>
  <c r="B354" i="18"/>
  <c r="C354" i="18"/>
  <c r="B355" i="18"/>
  <c r="C355" i="18"/>
  <c r="B356" i="18"/>
  <c r="C356" i="18"/>
  <c r="B357" i="18"/>
  <c r="C357" i="18"/>
  <c r="B358" i="18"/>
  <c r="C358" i="18"/>
  <c r="B359" i="18"/>
  <c r="C359" i="18"/>
  <c r="B360" i="18"/>
  <c r="C360" i="18"/>
  <c r="B362" i="18"/>
  <c r="C362" i="18"/>
  <c r="B363" i="18"/>
  <c r="C363" i="18"/>
  <c r="B364" i="18"/>
  <c r="C364" i="18"/>
  <c r="B365" i="18"/>
  <c r="C365" i="18"/>
  <c r="B366" i="18"/>
  <c r="C366" i="18"/>
  <c r="B367" i="18"/>
  <c r="C367" i="18"/>
  <c r="B368" i="18"/>
  <c r="C368" i="18"/>
  <c r="B369" i="18"/>
  <c r="C369" i="18"/>
  <c r="B370" i="18"/>
  <c r="C370" i="18"/>
  <c r="B371" i="18"/>
  <c r="C371" i="18"/>
  <c r="B372" i="18"/>
  <c r="C372" i="18"/>
  <c r="B373" i="18"/>
  <c r="C373" i="18"/>
  <c r="B374" i="18"/>
  <c r="C374" i="18"/>
  <c r="B375" i="18"/>
  <c r="C375" i="18"/>
  <c r="B376" i="18"/>
  <c r="C376" i="18"/>
  <c r="B377" i="18"/>
  <c r="C377" i="18"/>
  <c r="B378" i="18"/>
  <c r="C378" i="18"/>
  <c r="B379" i="18"/>
  <c r="C379" i="18"/>
  <c r="B380" i="18"/>
  <c r="C380" i="18"/>
  <c r="B381" i="18"/>
  <c r="C381" i="18"/>
  <c r="B382" i="18"/>
  <c r="C382" i="18"/>
  <c r="B383" i="18"/>
  <c r="C383" i="18"/>
  <c r="B384" i="18"/>
  <c r="C384" i="18"/>
  <c r="B385" i="18"/>
  <c r="C385" i="18"/>
  <c r="B386" i="18"/>
  <c r="C386" i="18"/>
  <c r="B387" i="18"/>
  <c r="C387" i="18"/>
  <c r="B388" i="18"/>
  <c r="C388" i="18"/>
  <c r="B389" i="18"/>
  <c r="C389" i="18"/>
  <c r="B391" i="18"/>
  <c r="C391" i="18"/>
  <c r="B392" i="18"/>
  <c r="C392" i="18"/>
  <c r="B393" i="18"/>
  <c r="C393" i="18"/>
  <c r="B394" i="18"/>
  <c r="C394" i="18"/>
  <c r="B395" i="18"/>
  <c r="C395" i="18"/>
  <c r="B396" i="18"/>
  <c r="C396" i="18"/>
  <c r="B397" i="18"/>
  <c r="C397" i="18"/>
  <c r="B398" i="18"/>
  <c r="C398" i="18"/>
  <c r="B399" i="18"/>
  <c r="C399" i="18"/>
  <c r="B400" i="18"/>
  <c r="C400" i="18"/>
  <c r="B401" i="18"/>
  <c r="C401" i="18"/>
  <c r="B402" i="18"/>
  <c r="C402" i="18"/>
  <c r="B403" i="18"/>
  <c r="C403" i="18"/>
  <c r="B404" i="18"/>
  <c r="C404" i="18"/>
  <c r="B405" i="18"/>
  <c r="C405" i="18"/>
  <c r="B406" i="18"/>
  <c r="C406" i="18"/>
  <c r="B407" i="18"/>
  <c r="C407" i="18"/>
  <c r="B408" i="18"/>
  <c r="C408" i="18"/>
  <c r="B409" i="18"/>
  <c r="C409" i="18"/>
  <c r="B410" i="18"/>
  <c r="C410" i="18"/>
  <c r="B411" i="18"/>
  <c r="C411" i="18"/>
  <c r="B412" i="18"/>
  <c r="C412" i="18"/>
  <c r="B413" i="18"/>
  <c r="C413" i="18"/>
  <c r="B415" i="18"/>
  <c r="C415" i="18"/>
  <c r="B416" i="18"/>
  <c r="C416" i="18"/>
  <c r="B417" i="18"/>
  <c r="C417" i="18"/>
  <c r="B418" i="18"/>
  <c r="C418" i="18"/>
  <c r="B419" i="18"/>
  <c r="C419" i="18"/>
  <c r="B420" i="18"/>
  <c r="C420" i="18"/>
  <c r="B421" i="18"/>
  <c r="C421" i="18"/>
  <c r="B422" i="18"/>
  <c r="C422" i="18"/>
  <c r="B423" i="18"/>
  <c r="C423" i="18"/>
  <c r="B424" i="18"/>
  <c r="C424" i="18"/>
  <c r="B425" i="18"/>
  <c r="C425" i="18"/>
  <c r="B426" i="18"/>
  <c r="C426" i="18"/>
  <c r="B427" i="18"/>
  <c r="C427" i="18"/>
  <c r="B428" i="18"/>
  <c r="C428" i="18"/>
  <c r="B432" i="18"/>
  <c r="C432" i="18"/>
  <c r="B433" i="18"/>
  <c r="C433" i="18"/>
  <c r="B434" i="18"/>
  <c r="C434" i="18"/>
  <c r="B435" i="18"/>
  <c r="C435" i="18"/>
  <c r="B436" i="18"/>
  <c r="C436" i="18"/>
  <c r="B437" i="18"/>
  <c r="C437" i="18"/>
  <c r="B438" i="18"/>
  <c r="C438" i="18"/>
  <c r="B439" i="18"/>
  <c r="C439" i="18"/>
  <c r="B440" i="18"/>
  <c r="C440" i="18"/>
  <c r="B441" i="18"/>
  <c r="C441" i="18"/>
  <c r="B442" i="18"/>
  <c r="C442" i="18"/>
  <c r="B443" i="18"/>
  <c r="C443" i="18"/>
  <c r="B444" i="18"/>
  <c r="C444" i="18"/>
  <c r="B445" i="18"/>
  <c r="C445" i="18"/>
  <c r="B446" i="18"/>
  <c r="C446" i="18"/>
  <c r="B447" i="18"/>
  <c r="C447" i="18"/>
  <c r="B448" i="18"/>
  <c r="C448" i="18"/>
  <c r="B449" i="18"/>
  <c r="C449" i="18"/>
  <c r="B450" i="18"/>
  <c r="C450" i="18"/>
  <c r="B451" i="18"/>
  <c r="C451" i="18"/>
  <c r="B452" i="18"/>
  <c r="C452" i="18"/>
  <c r="B453" i="18"/>
  <c r="C453" i="18"/>
  <c r="B454" i="18"/>
  <c r="C454" i="18"/>
  <c r="B455" i="18"/>
  <c r="C455" i="18"/>
  <c r="B456" i="18"/>
  <c r="C456" i="18"/>
  <c r="B457" i="18"/>
  <c r="C457" i="18"/>
  <c r="B458" i="18"/>
  <c r="C458" i="18"/>
  <c r="B459" i="18"/>
  <c r="C459" i="18"/>
  <c r="B460" i="18"/>
  <c r="C460" i="18"/>
  <c r="B463" i="18"/>
  <c r="C463" i="18"/>
  <c r="B464" i="18"/>
  <c r="C464" i="18"/>
  <c r="B465" i="18"/>
  <c r="C465" i="18"/>
  <c r="B466" i="18"/>
  <c r="C466" i="18"/>
  <c r="B467" i="18"/>
  <c r="C467" i="18"/>
  <c r="B468" i="18"/>
  <c r="C468" i="18"/>
  <c r="B469" i="18"/>
  <c r="C469" i="18"/>
  <c r="B470" i="18"/>
  <c r="C470" i="18"/>
  <c r="B471" i="18"/>
  <c r="C471" i="18"/>
  <c r="B472" i="18"/>
  <c r="C472" i="18"/>
  <c r="B473" i="18"/>
  <c r="C473" i="18"/>
  <c r="B474" i="18"/>
  <c r="C474" i="18"/>
  <c r="B475" i="18"/>
  <c r="C475" i="18"/>
  <c r="B476" i="18"/>
  <c r="C476" i="18"/>
  <c r="B477" i="18"/>
  <c r="C477" i="18"/>
  <c r="B478" i="18"/>
  <c r="C478" i="18"/>
  <c r="B479" i="18"/>
  <c r="C479" i="18"/>
  <c r="B480" i="18"/>
  <c r="C480" i="18"/>
  <c r="B481" i="18"/>
  <c r="C481" i="18"/>
  <c r="B482" i="18"/>
  <c r="C482" i="18"/>
  <c r="B483" i="18"/>
  <c r="C483" i="18"/>
  <c r="B484" i="18"/>
  <c r="C484" i="18"/>
  <c r="B485" i="18"/>
  <c r="C485" i="18"/>
  <c r="B486" i="18"/>
  <c r="C486" i="18"/>
  <c r="B488" i="18"/>
  <c r="C488" i="18"/>
  <c r="B489" i="18"/>
  <c r="C489" i="18"/>
  <c r="B490" i="18"/>
  <c r="C490" i="18"/>
  <c r="B491" i="18"/>
  <c r="C491" i="18"/>
  <c r="B492" i="18"/>
  <c r="C492" i="18"/>
  <c r="B493" i="18"/>
  <c r="C493" i="18"/>
  <c r="B494" i="18"/>
  <c r="C494" i="18"/>
  <c r="B495" i="18"/>
  <c r="C495" i="18"/>
  <c r="B496" i="18"/>
  <c r="C496" i="18"/>
  <c r="B497" i="18"/>
  <c r="C497" i="18"/>
  <c r="B498" i="18"/>
  <c r="C498" i="18"/>
  <c r="B499" i="18"/>
  <c r="C499" i="18"/>
  <c r="B500" i="18"/>
  <c r="C500" i="18"/>
  <c r="B501" i="18"/>
  <c r="C501" i="18"/>
  <c r="B502" i="18"/>
  <c r="C502" i="18"/>
  <c r="B503" i="18"/>
  <c r="C503" i="18"/>
  <c r="B504" i="18"/>
  <c r="C504" i="18"/>
  <c r="B505" i="18"/>
  <c r="C505" i="18"/>
  <c r="B506" i="18"/>
  <c r="C506" i="18"/>
  <c r="B507" i="18"/>
  <c r="C507" i="18"/>
  <c r="B508" i="18"/>
  <c r="C508" i="18"/>
  <c r="B509" i="18"/>
  <c r="C509" i="18"/>
  <c r="B510" i="18"/>
  <c r="C510" i="18"/>
  <c r="B511" i="18"/>
  <c r="C511" i="18"/>
  <c r="B512" i="18"/>
  <c r="C512" i="18"/>
  <c r="B513" i="18"/>
  <c r="C513" i="18"/>
  <c r="B514" i="18"/>
  <c r="C514" i="18"/>
  <c r="B515" i="18"/>
  <c r="C515" i="18"/>
  <c r="B516" i="18"/>
  <c r="C516" i="18"/>
  <c r="B517" i="18"/>
  <c r="C517" i="18"/>
  <c r="B518" i="18"/>
  <c r="C518" i="18"/>
  <c r="B519" i="18"/>
  <c r="C519" i="18"/>
  <c r="B520" i="18"/>
  <c r="C520" i="18"/>
  <c r="B523" i="18"/>
  <c r="C523" i="18"/>
  <c r="B524" i="18"/>
  <c r="C524" i="18"/>
  <c r="B525" i="18"/>
  <c r="C525" i="18"/>
  <c r="B526" i="18"/>
  <c r="C526" i="18"/>
  <c r="B527" i="18"/>
  <c r="C527" i="18"/>
  <c r="B528" i="18"/>
  <c r="C528" i="18"/>
  <c r="B529" i="18"/>
  <c r="C529" i="18"/>
  <c r="B530" i="18"/>
  <c r="C530" i="18"/>
  <c r="B531" i="18"/>
  <c r="C531" i="18"/>
  <c r="B532" i="18"/>
  <c r="C532" i="18"/>
  <c r="B533" i="18"/>
  <c r="C533" i="18"/>
  <c r="B534" i="18"/>
  <c r="C534" i="18"/>
  <c r="B535" i="18"/>
  <c r="C535" i="18"/>
  <c r="B536" i="18"/>
  <c r="C536" i="18"/>
  <c r="B537" i="18"/>
  <c r="C537" i="18"/>
  <c r="B538" i="18"/>
  <c r="C538" i="18"/>
  <c r="B539" i="18"/>
  <c r="C539" i="18"/>
  <c r="B540" i="18"/>
  <c r="C540" i="18"/>
  <c r="B541" i="18"/>
  <c r="C541" i="18"/>
  <c r="B542" i="18"/>
  <c r="C542" i="18"/>
  <c r="B543" i="18"/>
  <c r="C543" i="18"/>
  <c r="B544" i="18"/>
  <c r="C544" i="18"/>
  <c r="B545" i="18"/>
  <c r="C545" i="18"/>
  <c r="B546" i="18"/>
  <c r="C546" i="18"/>
  <c r="B547" i="18"/>
  <c r="C547" i="18"/>
  <c r="B548" i="18"/>
  <c r="C548" i="18"/>
  <c r="B549" i="18"/>
  <c r="C549" i="18"/>
  <c r="B550" i="18"/>
  <c r="C550" i="18"/>
  <c r="B551" i="18"/>
  <c r="C551" i="18"/>
  <c r="B552" i="18"/>
  <c r="C552" i="18"/>
  <c r="B553" i="18"/>
  <c r="C553" i="18"/>
  <c r="B556" i="18"/>
  <c r="C556" i="18"/>
  <c r="B557" i="18"/>
  <c r="C557" i="18"/>
  <c r="B558" i="18"/>
  <c r="C558" i="18"/>
  <c r="B559" i="18"/>
  <c r="C559" i="18"/>
  <c r="B560" i="18"/>
  <c r="C560" i="18"/>
  <c r="B561" i="18"/>
  <c r="C561" i="18"/>
  <c r="B562" i="18"/>
  <c r="C562" i="18"/>
  <c r="B563" i="18"/>
  <c r="C563" i="18"/>
  <c r="B564" i="18"/>
  <c r="C564" i="18"/>
  <c r="B565" i="18"/>
  <c r="C565" i="18"/>
  <c r="B566" i="18"/>
  <c r="C566" i="18"/>
  <c r="B567" i="18"/>
  <c r="C567" i="18"/>
  <c r="B568" i="18"/>
  <c r="C568" i="18"/>
  <c r="B569" i="18"/>
  <c r="C569" i="18"/>
  <c r="B570" i="18"/>
  <c r="C570" i="18"/>
  <c r="B571" i="18"/>
  <c r="C571" i="18"/>
  <c r="B572" i="18"/>
  <c r="C572" i="18"/>
  <c r="B573" i="18"/>
  <c r="C573" i="18"/>
  <c r="B576" i="18"/>
  <c r="C576" i="18"/>
  <c r="B577" i="18"/>
  <c r="C577" i="18"/>
  <c r="B578" i="18"/>
  <c r="C578" i="18"/>
  <c r="B579" i="18"/>
  <c r="C579" i="18"/>
  <c r="B580" i="18"/>
  <c r="C580" i="18"/>
  <c r="B581" i="18"/>
  <c r="C581" i="18"/>
  <c r="B582" i="18"/>
  <c r="C582" i="18"/>
  <c r="B583" i="18"/>
  <c r="C583" i="18"/>
  <c r="B584" i="18"/>
  <c r="C584" i="18"/>
  <c r="B585" i="18"/>
  <c r="C585" i="18"/>
  <c r="B586" i="18"/>
  <c r="C586" i="18"/>
  <c r="B587" i="18"/>
  <c r="C587" i="18"/>
  <c r="B588" i="18"/>
  <c r="C588" i="18"/>
  <c r="B589" i="18"/>
  <c r="C589" i="18"/>
  <c r="B590" i="18"/>
  <c r="C590" i="18"/>
  <c r="B591" i="18"/>
  <c r="C591" i="18"/>
  <c r="B592" i="18"/>
  <c r="C592" i="18"/>
  <c r="B593" i="18"/>
  <c r="C593" i="18"/>
  <c r="B594" i="18"/>
  <c r="C594" i="18"/>
  <c r="B595" i="18"/>
  <c r="C595" i="18"/>
  <c r="B597" i="18"/>
  <c r="C597" i="18"/>
  <c r="B598" i="18"/>
  <c r="C598" i="18"/>
  <c r="B599" i="18"/>
  <c r="C599" i="18"/>
  <c r="B600" i="18"/>
  <c r="C600" i="18"/>
  <c r="B601" i="18"/>
  <c r="C601" i="18"/>
  <c r="B602" i="18"/>
  <c r="C602" i="18"/>
  <c r="B603" i="18"/>
  <c r="C603" i="18"/>
  <c r="B604" i="18"/>
  <c r="C604" i="18"/>
  <c r="B605" i="18"/>
  <c r="C605" i="18"/>
  <c r="B606" i="18"/>
  <c r="C606" i="18"/>
  <c r="B607" i="18"/>
  <c r="C607" i="18"/>
  <c r="B608" i="18"/>
  <c r="C608" i="18"/>
  <c r="B609" i="18"/>
  <c r="C609" i="18"/>
  <c r="B610" i="18"/>
  <c r="C610" i="18"/>
  <c r="B611" i="18"/>
  <c r="C611" i="18"/>
  <c r="B612" i="18"/>
  <c r="C612" i="18"/>
  <c r="B613" i="18"/>
  <c r="C613" i="18"/>
  <c r="B615" i="18"/>
  <c r="C615" i="18"/>
  <c r="B616" i="18"/>
  <c r="C616" i="18"/>
  <c r="B617" i="18"/>
  <c r="C617" i="18"/>
  <c r="B618" i="18"/>
  <c r="C618" i="18"/>
  <c r="B619" i="18"/>
  <c r="C619" i="18"/>
  <c r="B620" i="18"/>
  <c r="C620" i="18"/>
  <c r="B621" i="18"/>
  <c r="C621" i="18"/>
  <c r="B622" i="18"/>
  <c r="C622" i="18"/>
  <c r="B623" i="18"/>
  <c r="C623" i="18"/>
  <c r="B624" i="18"/>
  <c r="C624" i="18"/>
  <c r="B625" i="18"/>
  <c r="C625" i="18"/>
  <c r="B626" i="18"/>
  <c r="C626" i="18"/>
  <c r="B627" i="18"/>
  <c r="C627" i="18"/>
  <c r="B628" i="18"/>
  <c r="C628" i="18"/>
  <c r="B629" i="18"/>
  <c r="C629" i="18"/>
  <c r="B630" i="18"/>
  <c r="C630" i="18"/>
  <c r="B631" i="18"/>
  <c r="C631" i="18"/>
  <c r="B632" i="18"/>
  <c r="C632" i="18"/>
  <c r="B633" i="18"/>
  <c r="C633" i="18"/>
  <c r="B634" i="18"/>
  <c r="C634" i="18"/>
  <c r="B635" i="18"/>
  <c r="C635" i="18"/>
  <c r="B636" i="18"/>
  <c r="C636" i="18"/>
  <c r="B637" i="18"/>
  <c r="C637" i="18"/>
  <c r="B638" i="18"/>
  <c r="C638" i="18"/>
  <c r="B639" i="18"/>
  <c r="C639" i="18"/>
  <c r="B640" i="18"/>
  <c r="C640" i="18"/>
  <c r="B641" i="18"/>
  <c r="C641" i="18"/>
  <c r="B642" i="18"/>
  <c r="C642" i="18"/>
  <c r="B643" i="18"/>
  <c r="C643" i="18"/>
  <c r="B644" i="18"/>
  <c r="C644" i="18"/>
  <c r="B645" i="18"/>
  <c r="C645" i="18"/>
  <c r="B646" i="18"/>
  <c r="C646" i="18"/>
  <c r="B647" i="18"/>
  <c r="C647" i="18"/>
  <c r="B648" i="18"/>
  <c r="C648" i="18"/>
  <c r="B649" i="18"/>
  <c r="C649" i="18"/>
  <c r="B650" i="18"/>
  <c r="C650" i="18"/>
  <c r="B651" i="18"/>
  <c r="C651" i="18"/>
  <c r="B653" i="18"/>
  <c r="C653" i="18"/>
  <c r="B654" i="18"/>
  <c r="C654" i="18"/>
  <c r="B655" i="18"/>
  <c r="C655" i="18"/>
  <c r="B656" i="18"/>
  <c r="C656" i="18"/>
  <c r="B657" i="18"/>
  <c r="C657" i="18"/>
  <c r="B658" i="18"/>
  <c r="C658" i="18"/>
  <c r="B659" i="18"/>
  <c r="C659" i="18"/>
  <c r="B660" i="18"/>
  <c r="C660" i="18"/>
  <c r="B661" i="18"/>
  <c r="C661" i="18"/>
  <c r="B662" i="18"/>
  <c r="C662" i="18"/>
  <c r="B663" i="18"/>
  <c r="C663" i="18"/>
  <c r="B665" i="18"/>
  <c r="C665" i="18"/>
  <c r="B666" i="18"/>
  <c r="C666" i="18"/>
  <c r="B667" i="18"/>
  <c r="C667" i="18"/>
  <c r="B668" i="18"/>
  <c r="C668" i="18"/>
  <c r="B669" i="18"/>
  <c r="C669" i="18"/>
  <c r="B670" i="18"/>
  <c r="C670" i="18"/>
  <c r="B671" i="18"/>
  <c r="C671" i="18"/>
  <c r="B672" i="18"/>
  <c r="C672" i="18"/>
  <c r="B674" i="18"/>
  <c r="C674" i="18"/>
  <c r="B675" i="18"/>
  <c r="C675" i="18"/>
  <c r="B676" i="18"/>
  <c r="C676" i="18"/>
  <c r="B677" i="18"/>
  <c r="C677" i="18"/>
  <c r="B678" i="18"/>
  <c r="C678" i="18"/>
  <c r="B679" i="18"/>
  <c r="C679" i="18"/>
  <c r="B680" i="18"/>
  <c r="C680" i="18"/>
  <c r="B681" i="18"/>
  <c r="C681" i="18"/>
  <c r="B682" i="18"/>
  <c r="C682" i="18"/>
  <c r="B683" i="18"/>
  <c r="C683" i="18"/>
  <c r="B684" i="18"/>
  <c r="C684" i="18"/>
  <c r="B685" i="18"/>
  <c r="C685" i="18"/>
  <c r="B686" i="18"/>
  <c r="C686" i="18"/>
  <c r="B687" i="18"/>
  <c r="C687" i="18"/>
  <c r="B688" i="18"/>
  <c r="C688" i="18"/>
  <c r="B689" i="18"/>
  <c r="C689" i="18"/>
  <c r="B690" i="18"/>
  <c r="C690" i="18"/>
  <c r="B691" i="18"/>
  <c r="C691" i="18"/>
  <c r="B692" i="18"/>
  <c r="C692" i="18"/>
  <c r="B693" i="18"/>
  <c r="C693" i="18"/>
  <c r="B694" i="18"/>
  <c r="C694" i="18"/>
  <c r="B696" i="18"/>
  <c r="C696" i="18"/>
  <c r="B697" i="18"/>
  <c r="C697" i="18"/>
  <c r="B698" i="18"/>
  <c r="C698" i="18"/>
  <c r="B699" i="18"/>
  <c r="C699" i="18"/>
  <c r="B700" i="18"/>
  <c r="C700" i="18"/>
  <c r="B701" i="18"/>
  <c r="C701" i="18"/>
  <c r="B702" i="18"/>
  <c r="C702" i="18"/>
  <c r="B703" i="18"/>
  <c r="C703" i="18"/>
  <c r="B704" i="18"/>
  <c r="C704" i="18"/>
  <c r="B705" i="18"/>
  <c r="C705" i="18"/>
  <c r="B706" i="18"/>
  <c r="C706" i="18"/>
  <c r="B707" i="18"/>
  <c r="C707" i="18"/>
  <c r="B708" i="18"/>
  <c r="C708" i="18"/>
  <c r="B709" i="18"/>
  <c r="C709" i="18"/>
  <c r="B710" i="18"/>
  <c r="C710" i="18"/>
  <c r="B711" i="18"/>
  <c r="C711" i="18"/>
  <c r="B712" i="18"/>
  <c r="C712" i="18"/>
  <c r="B713" i="18"/>
  <c r="C713" i="18"/>
  <c r="B714" i="18"/>
  <c r="C714" i="18"/>
  <c r="B715" i="18"/>
  <c r="C715" i="18"/>
  <c r="B716" i="18"/>
  <c r="C716" i="18"/>
  <c r="B717" i="18"/>
  <c r="C717" i="18"/>
  <c r="B718" i="18"/>
  <c r="C718" i="18"/>
  <c r="B720" i="18"/>
  <c r="C720" i="18"/>
  <c r="B721" i="18"/>
  <c r="C721" i="18"/>
  <c r="B722" i="18"/>
  <c r="C722" i="18"/>
  <c r="B723" i="18"/>
  <c r="C723" i="18"/>
  <c r="B724" i="18"/>
  <c r="C724" i="18"/>
  <c r="B725" i="18"/>
  <c r="C725" i="18"/>
  <c r="B726" i="18"/>
  <c r="C726" i="18"/>
  <c r="B727" i="18"/>
  <c r="C727" i="18"/>
  <c r="B728" i="18"/>
  <c r="C728" i="18"/>
  <c r="B729" i="18"/>
  <c r="C729" i="18"/>
  <c r="B730" i="18"/>
  <c r="C730" i="18"/>
  <c r="B731" i="18"/>
  <c r="C731" i="18"/>
  <c r="B732" i="18"/>
  <c r="C732" i="18"/>
  <c r="B733" i="18"/>
  <c r="C733" i="18"/>
  <c r="B734" i="18"/>
  <c r="C734" i="18"/>
  <c r="B736" i="18"/>
  <c r="C736" i="18"/>
  <c r="B737" i="18"/>
  <c r="C737" i="18"/>
  <c r="B738" i="18"/>
  <c r="C738" i="18"/>
  <c r="B739" i="18"/>
  <c r="C739" i="18"/>
  <c r="B740" i="18"/>
  <c r="C740" i="18"/>
  <c r="B741" i="18"/>
  <c r="C741" i="18"/>
  <c r="B742" i="18"/>
  <c r="C742" i="18"/>
  <c r="B743" i="18"/>
  <c r="C743" i="18"/>
  <c r="B744" i="18"/>
  <c r="C744" i="18"/>
  <c r="B745" i="18"/>
  <c r="C745" i="18"/>
  <c r="B746" i="18"/>
  <c r="C746" i="18"/>
  <c r="B747" i="18"/>
  <c r="C747" i="18"/>
  <c r="B748" i="18"/>
  <c r="C748" i="18"/>
  <c r="B749" i="18"/>
  <c r="C749" i="18"/>
  <c r="B750" i="18"/>
  <c r="C750" i="18"/>
  <c r="B751" i="18"/>
  <c r="C751" i="18"/>
  <c r="B752" i="18"/>
  <c r="C752" i="18"/>
  <c r="B753" i="18"/>
  <c r="C753" i="18"/>
  <c r="B754" i="18"/>
  <c r="C754" i="18"/>
  <c r="B755" i="18"/>
  <c r="C755" i="18"/>
  <c r="B756" i="18"/>
  <c r="C756" i="18"/>
  <c r="B757" i="18"/>
  <c r="C757" i="18"/>
  <c r="B758" i="18"/>
  <c r="C758" i="18"/>
  <c r="C140" i="18"/>
  <c r="B140" i="18"/>
  <c r="F62" i="18" l="1"/>
  <c r="G89" i="18"/>
  <c r="E89" i="18"/>
  <c r="F89" i="18"/>
  <c r="G62" i="18"/>
  <c r="G35" i="18"/>
  <c r="E35" i="18"/>
  <c r="F35" i="18"/>
  <c r="H5" i="18"/>
  <c r="F8" i="18" l="1"/>
  <c r="G8" i="18"/>
  <c r="D707" i="17" l="1"/>
  <c r="D714" i="17" s="1"/>
  <c r="E706" i="17" l="1"/>
  <c r="E713" i="17" s="1"/>
  <c r="F706" i="17" l="1"/>
  <c r="F713" i="17" s="1"/>
  <c r="P625" i="17"/>
  <c r="G625" i="17" l="1"/>
  <c r="G626" i="17"/>
  <c r="G627" i="17"/>
  <c r="G628" i="17"/>
  <c r="G629" i="17"/>
  <c r="G630" i="17"/>
  <c r="G631" i="17"/>
  <c r="G632" i="17"/>
  <c r="G633" i="17"/>
  <c r="G634" i="17"/>
  <c r="G635" i="17"/>
  <c r="G636" i="17"/>
  <c r="G637" i="17"/>
  <c r="G38" i="17"/>
  <c r="O684" i="17" l="1"/>
  <c r="P684" i="17" s="1"/>
  <c r="L684" i="17"/>
  <c r="J684" i="17"/>
  <c r="G684" i="17"/>
  <c r="H684" i="17" s="1"/>
  <c r="O683" i="17"/>
  <c r="P683" i="17" s="1"/>
  <c r="L683" i="17"/>
  <c r="J683" i="17"/>
  <c r="G683" i="17"/>
  <c r="H683" i="17" s="1"/>
  <c r="O682" i="17"/>
  <c r="P682" i="17" s="1"/>
  <c r="L682" i="17"/>
  <c r="J682" i="17"/>
  <c r="G682" i="17"/>
  <c r="H682" i="17" s="1"/>
  <c r="O681" i="17"/>
  <c r="P681" i="17" s="1"/>
  <c r="L681" i="17"/>
  <c r="J681" i="17"/>
  <c r="G681" i="17"/>
  <c r="H681" i="17" s="1"/>
  <c r="O680" i="17"/>
  <c r="P680" i="17" s="1"/>
  <c r="L680" i="17"/>
  <c r="J680" i="17"/>
  <c r="G680" i="17"/>
  <c r="H680" i="17" s="1"/>
  <c r="O679" i="17"/>
  <c r="P679" i="17" s="1"/>
  <c r="L679" i="17"/>
  <c r="J679" i="17"/>
  <c r="G679" i="17"/>
  <c r="H679" i="17" s="1"/>
  <c r="O678" i="17"/>
  <c r="P678" i="17" s="1"/>
  <c r="L678" i="17"/>
  <c r="J678" i="17"/>
  <c r="G678" i="17"/>
  <c r="H678" i="17" s="1"/>
  <c r="O677" i="17"/>
  <c r="P677" i="17" s="1"/>
  <c r="L677" i="17"/>
  <c r="J677" i="17"/>
  <c r="G677" i="17"/>
  <c r="H677" i="17" s="1"/>
  <c r="O676" i="17"/>
  <c r="P676" i="17" s="1"/>
  <c r="L676" i="17"/>
  <c r="J676" i="17"/>
  <c r="G676" i="17"/>
  <c r="H676" i="17" s="1"/>
  <c r="O675" i="17"/>
  <c r="P675" i="17" s="1"/>
  <c r="L675" i="17"/>
  <c r="J675" i="17"/>
  <c r="H675" i="17"/>
  <c r="O674" i="17"/>
  <c r="P674" i="17" s="1"/>
  <c r="L674" i="17"/>
  <c r="J674" i="17"/>
  <c r="H674" i="17"/>
  <c r="O673" i="17"/>
  <c r="P673" i="17" s="1"/>
  <c r="L673" i="17"/>
  <c r="J673" i="17"/>
  <c r="G673" i="17"/>
  <c r="H673" i="17" s="1"/>
  <c r="O672" i="17"/>
  <c r="P672" i="17" s="1"/>
  <c r="L672" i="17"/>
  <c r="J672" i="17"/>
  <c r="G672" i="17"/>
  <c r="H672" i="17" s="1"/>
  <c r="O671" i="17"/>
  <c r="P671" i="17" s="1"/>
  <c r="L671" i="17"/>
  <c r="J671" i="17"/>
  <c r="G671" i="17"/>
  <c r="H671" i="17" s="1"/>
  <c r="O670" i="17"/>
  <c r="P670" i="17" s="1"/>
  <c r="L670" i="17"/>
  <c r="J670" i="17"/>
  <c r="G670" i="17"/>
  <c r="H670" i="17" s="1"/>
  <c r="O669" i="17"/>
  <c r="P669" i="17" s="1"/>
  <c r="L669" i="17"/>
  <c r="J669" i="17"/>
  <c r="G669" i="17"/>
  <c r="H669" i="17" s="1"/>
  <c r="O668" i="17"/>
  <c r="P668" i="17" s="1"/>
  <c r="L668" i="17"/>
  <c r="J668" i="17"/>
  <c r="G668" i="17"/>
  <c r="H668" i="17" s="1"/>
  <c r="O667" i="17"/>
  <c r="P667" i="17" s="1"/>
  <c r="L667" i="17"/>
  <c r="J667" i="17"/>
  <c r="G667" i="17"/>
  <c r="H667" i="17" s="1"/>
  <c r="E707" i="17"/>
  <c r="E714" i="17" s="1"/>
  <c r="O650" i="17"/>
  <c r="E710" i="17"/>
  <c r="E717" i="17" s="1"/>
  <c r="D717" i="17"/>
  <c r="P649" i="17"/>
  <c r="L649" i="17"/>
  <c r="J649" i="17"/>
  <c r="G649" i="17"/>
  <c r="P648" i="17"/>
  <c r="L648" i="17"/>
  <c r="J648" i="17"/>
  <c r="G648" i="17"/>
  <c r="P647" i="17"/>
  <c r="L647" i="17"/>
  <c r="J647" i="17"/>
  <c r="G647" i="17"/>
  <c r="P646" i="17"/>
  <c r="L646" i="17"/>
  <c r="J646" i="17"/>
  <c r="G646" i="17"/>
  <c r="P645" i="17"/>
  <c r="L645" i="17"/>
  <c r="J645" i="17"/>
  <c r="G645" i="17"/>
  <c r="P644" i="17"/>
  <c r="L644" i="17"/>
  <c r="J644" i="17"/>
  <c r="G644" i="17"/>
  <c r="P643" i="17"/>
  <c r="L643" i="17"/>
  <c r="J643" i="17"/>
  <c r="G643" i="17"/>
  <c r="P642" i="17"/>
  <c r="L642" i="17"/>
  <c r="J642" i="17"/>
  <c r="G642" i="17"/>
  <c r="P641" i="17"/>
  <c r="L641" i="17"/>
  <c r="J641" i="17"/>
  <c r="G641" i="17"/>
  <c r="P640" i="17"/>
  <c r="L640" i="17"/>
  <c r="J640" i="17"/>
  <c r="G640" i="17"/>
  <c r="P639" i="17"/>
  <c r="L639" i="17"/>
  <c r="J639" i="17"/>
  <c r="G639" i="17"/>
  <c r="P638" i="17"/>
  <c r="L638" i="17"/>
  <c r="J638" i="17"/>
  <c r="G638" i="17"/>
  <c r="P637" i="17"/>
  <c r="L637" i="17"/>
  <c r="J637" i="17"/>
  <c r="P636" i="17"/>
  <c r="L636" i="17"/>
  <c r="J636" i="17"/>
  <c r="Q636" i="17" s="1"/>
  <c r="S636" i="17" s="1"/>
  <c r="P635" i="17"/>
  <c r="L635" i="17"/>
  <c r="J635" i="17"/>
  <c r="P634" i="17"/>
  <c r="L634" i="17"/>
  <c r="J634" i="17"/>
  <c r="Q634" i="17" s="1"/>
  <c r="S634" i="17" s="1"/>
  <c r="P633" i="17"/>
  <c r="L633" i="17"/>
  <c r="J633" i="17"/>
  <c r="P632" i="17"/>
  <c r="L632" i="17"/>
  <c r="J632" i="17"/>
  <c r="Q632" i="17" s="1"/>
  <c r="S632" i="17" s="1"/>
  <c r="P631" i="17"/>
  <c r="L631" i="17"/>
  <c r="J631" i="17"/>
  <c r="P630" i="17"/>
  <c r="L630" i="17"/>
  <c r="J630" i="17"/>
  <c r="Q630" i="17" s="1"/>
  <c r="S630" i="17" s="1"/>
  <c r="P629" i="17"/>
  <c r="L629" i="17"/>
  <c r="J629" i="17"/>
  <c r="P628" i="17"/>
  <c r="L628" i="17"/>
  <c r="J628" i="17"/>
  <c r="Q628" i="17" s="1"/>
  <c r="S628" i="17" s="1"/>
  <c r="P627" i="17"/>
  <c r="L627" i="17"/>
  <c r="J627" i="17"/>
  <c r="P626" i="17"/>
  <c r="L626" i="17"/>
  <c r="J626" i="17"/>
  <c r="Q626" i="17" s="1"/>
  <c r="S626" i="17" s="1"/>
  <c r="L625" i="17"/>
  <c r="M625" i="17" s="1"/>
  <c r="J625" i="17"/>
  <c r="G623" i="17"/>
  <c r="O38" i="17"/>
  <c r="P38" i="17" s="1"/>
  <c r="L38" i="17"/>
  <c r="H38" i="17"/>
  <c r="O36" i="17"/>
  <c r="F710" i="17" l="1"/>
  <c r="F717" i="17" s="1"/>
  <c r="F707" i="17"/>
  <c r="F714" i="17" s="1"/>
  <c r="F716" i="17"/>
  <c r="E716" i="17"/>
  <c r="F715" i="17"/>
  <c r="Q322" i="17"/>
  <c r="I37" i="18"/>
  <c r="I41" i="18"/>
  <c r="I45" i="18"/>
  <c r="I39" i="18"/>
  <c r="I43" i="18"/>
  <c r="I47" i="18"/>
  <c r="Q679" i="17"/>
  <c r="S679" i="17" s="1"/>
  <c r="Q683" i="17"/>
  <c r="S683" i="17" s="1"/>
  <c r="Q669" i="17"/>
  <c r="S669" i="17" s="1"/>
  <c r="G650" i="17"/>
  <c r="Q675" i="17"/>
  <c r="S675" i="17" s="1"/>
  <c r="Q366" i="17"/>
  <c r="Q78" i="17"/>
  <c r="Q553" i="17"/>
  <c r="Q677" i="17"/>
  <c r="S677" i="17" s="1"/>
  <c r="Q673" i="17"/>
  <c r="S673" i="17" s="1"/>
  <c r="Q681" i="17"/>
  <c r="S681" i="17" s="1"/>
  <c r="Q200" i="17"/>
  <c r="Q638" i="17"/>
  <c r="S638" i="17" s="1"/>
  <c r="O623" i="17"/>
  <c r="Q527" i="17"/>
  <c r="Q619" i="17"/>
  <c r="Q192" i="17"/>
  <c r="Q465" i="17"/>
  <c r="Q58" i="17"/>
  <c r="Q118" i="17"/>
  <c r="Q126" i="17"/>
  <c r="Q301" i="17"/>
  <c r="Q302" i="17"/>
  <c r="Q303" i="17"/>
  <c r="Q304" i="17"/>
  <c r="Q70" i="17"/>
  <c r="Q243" i="17"/>
  <c r="Q205" i="17"/>
  <c r="Q244" i="17"/>
  <c r="Q394" i="17"/>
  <c r="Q469" i="17"/>
  <c r="Q534" i="17"/>
  <c r="Q611" i="17"/>
  <c r="Q385" i="17"/>
  <c r="Q258" i="17"/>
  <c r="Q530" i="17"/>
  <c r="Q585" i="17"/>
  <c r="Q133" i="17"/>
  <c r="Q274" i="17"/>
  <c r="Q279" i="17"/>
  <c r="Q42" i="17"/>
  <c r="Q105" i="17"/>
  <c r="Q110" i="17"/>
  <c r="Q224" i="17"/>
  <c r="Q242" i="17"/>
  <c r="Q276" i="17"/>
  <c r="Q362" i="17"/>
  <c r="Q369" i="17"/>
  <c r="Q401" i="17"/>
  <c r="Q519" i="17"/>
  <c r="Q108" i="17"/>
  <c r="Q281" i="17"/>
  <c r="Q359" i="17"/>
  <c r="Q120" i="17"/>
  <c r="Q213" i="17"/>
  <c r="Q232" i="17"/>
  <c r="Q237" i="17"/>
  <c r="Q249" i="17"/>
  <c r="Q259" i="17"/>
  <c r="Q260" i="17"/>
  <c r="Q284" i="17"/>
  <c r="Q291" i="17"/>
  <c r="Q295" i="17"/>
  <c r="Q353" i="17"/>
  <c r="Q391" i="17"/>
  <c r="Q537" i="17"/>
  <c r="Q398" i="17"/>
  <c r="Q417" i="17"/>
  <c r="Q457" i="17"/>
  <c r="Q485" i="17"/>
  <c r="Q569" i="17"/>
  <c r="Q581" i="17"/>
  <c r="Q38" i="17"/>
  <c r="S38" i="17" s="1"/>
  <c r="Q62" i="17"/>
  <c r="Q125" i="17"/>
  <c r="Q151" i="17"/>
  <c r="Q189" i="17"/>
  <c r="Q208" i="17"/>
  <c r="Q221" i="17"/>
  <c r="Q263" i="17"/>
  <c r="Q268" i="17"/>
  <c r="Q82" i="17"/>
  <c r="Q87" i="17"/>
  <c r="Q90" i="17"/>
  <c r="Q95" i="17"/>
  <c r="Q98" i="17"/>
  <c r="Q109" i="17"/>
  <c r="Q113" i="17"/>
  <c r="Q197" i="17"/>
  <c r="Q216" i="17"/>
  <c r="Q229" i="17"/>
  <c r="Q247" i="17"/>
  <c r="Q252" i="17"/>
  <c r="Q265" i="17"/>
  <c r="Q275" i="17"/>
  <c r="Q290" i="17"/>
  <c r="Q292" i="17"/>
  <c r="Q129" i="17"/>
  <c r="Q148" i="17"/>
  <c r="Q193" i="17"/>
  <c r="Q201" i="17"/>
  <c r="Q209" i="17"/>
  <c r="Q217" i="17"/>
  <c r="Q225" i="17"/>
  <c r="Q233" i="17"/>
  <c r="Q297" i="17"/>
  <c r="Q298" i="17"/>
  <c r="Q358" i="17"/>
  <c r="Q390" i="17"/>
  <c r="Q422" i="17"/>
  <c r="Q97" i="17"/>
  <c r="Q100" i="17"/>
  <c r="Q117" i="17"/>
  <c r="Q121" i="17"/>
  <c r="Q124" i="17"/>
  <c r="Q134" i="17"/>
  <c r="Q135" i="17"/>
  <c r="Q240" i="17"/>
  <c r="Q256" i="17"/>
  <c r="Q272" i="17"/>
  <c r="Q288" i="17"/>
  <c r="Q370" i="17"/>
  <c r="Q402" i="17"/>
  <c r="Q424" i="17"/>
  <c r="Q438" i="17"/>
  <c r="Q440" i="17"/>
  <c r="Q347" i="17"/>
  <c r="Q349" i="17"/>
  <c r="Q363" i="17"/>
  <c r="Q373" i="17"/>
  <c r="Q375" i="17"/>
  <c r="Q379" i="17"/>
  <c r="Q381" i="17"/>
  <c r="Q395" i="17"/>
  <c r="Q405" i="17"/>
  <c r="Q407" i="17"/>
  <c r="Q411" i="17"/>
  <c r="Q413" i="17"/>
  <c r="Q473" i="17"/>
  <c r="Q596" i="17"/>
  <c r="Q621" i="17"/>
  <c r="Q453" i="17"/>
  <c r="Q487" i="17"/>
  <c r="Q499" i="17"/>
  <c r="Q501" i="17"/>
  <c r="Q511" i="17"/>
  <c r="Q515" i="17"/>
  <c r="Q517" i="17"/>
  <c r="Q615" i="17"/>
  <c r="Q667" i="17"/>
  <c r="S667" i="17" s="1"/>
  <c r="Q671" i="17"/>
  <c r="S671" i="17" s="1"/>
  <c r="Q678" i="17"/>
  <c r="S678" i="17" s="1"/>
  <c r="Q676" i="17"/>
  <c r="S676" i="17" s="1"/>
  <c r="Q684" i="17"/>
  <c r="S684" i="17" s="1"/>
  <c r="Q674" i="17"/>
  <c r="S674" i="17" s="1"/>
  <c r="Q682" i="17"/>
  <c r="S682" i="17" s="1"/>
  <c r="Q672" i="17"/>
  <c r="S672" i="17" s="1"/>
  <c r="Q680" i="17"/>
  <c r="S680" i="17" s="1"/>
  <c r="Q627" i="17"/>
  <c r="S627" i="17" s="1"/>
  <c r="Q635" i="17"/>
  <c r="S635" i="17" s="1"/>
  <c r="Q625" i="17"/>
  <c r="Q633" i="17"/>
  <c r="S633" i="17" s="1"/>
  <c r="Q640" i="17"/>
  <c r="S640" i="17" s="1"/>
  <c r="Q641" i="17"/>
  <c r="S641" i="17" s="1"/>
  <c r="Q642" i="17"/>
  <c r="S642" i="17" s="1"/>
  <c r="Q631" i="17"/>
  <c r="S631" i="17" s="1"/>
  <c r="Q639" i="17"/>
  <c r="S639" i="17" s="1"/>
  <c r="Q629" i="17"/>
  <c r="S629" i="17" s="1"/>
  <c r="Q637" i="17"/>
  <c r="S637" i="17" s="1"/>
  <c r="Q46" i="17"/>
  <c r="Q103" i="17"/>
  <c r="Q106" i="17"/>
  <c r="Q112" i="17"/>
  <c r="Q128" i="17"/>
  <c r="Q137" i="17"/>
  <c r="Q50" i="17"/>
  <c r="Q54" i="17"/>
  <c r="Q84" i="17"/>
  <c r="Q89" i="17"/>
  <c r="Q92" i="17"/>
  <c r="Q114" i="17"/>
  <c r="Q116" i="17"/>
  <c r="Q130" i="17"/>
  <c r="Q132" i="17"/>
  <c r="Q143" i="17"/>
  <c r="Q145" i="17"/>
  <c r="Q150" i="17"/>
  <c r="Q188" i="17"/>
  <c r="Q190" i="17"/>
  <c r="Q196" i="17"/>
  <c r="Q198" i="17"/>
  <c r="Q204" i="17"/>
  <c r="Q206" i="17"/>
  <c r="Q212" i="17"/>
  <c r="Q214" i="17"/>
  <c r="Q220" i="17"/>
  <c r="Q222" i="17"/>
  <c r="Q228" i="17"/>
  <c r="Q230" i="17"/>
  <c r="Q236" i="17"/>
  <c r="Q238" i="17"/>
  <c r="Q245" i="17"/>
  <c r="Q251" i="17"/>
  <c r="Q261" i="17"/>
  <c r="Q267" i="17"/>
  <c r="Q277" i="17"/>
  <c r="Q283" i="17"/>
  <c r="Q293" i="17"/>
  <c r="Q66" i="17"/>
  <c r="Q122" i="17"/>
  <c r="Q140" i="17"/>
  <c r="Q142" i="17"/>
  <c r="Q194" i="17"/>
  <c r="Q202" i="17"/>
  <c r="Q210" i="17"/>
  <c r="Q218" i="17"/>
  <c r="Q226" i="17"/>
  <c r="Q234" i="17"/>
  <c r="Q254" i="17"/>
  <c r="Q270" i="17"/>
  <c r="Q286" i="17"/>
  <c r="Q246" i="17"/>
  <c r="Q253" i="17"/>
  <c r="Q262" i="17"/>
  <c r="Q269" i="17"/>
  <c r="Q278" i="17"/>
  <c r="Q285" i="17"/>
  <c r="Q294" i="17"/>
  <c r="Q306" i="17"/>
  <c r="Q307" i="17"/>
  <c r="Q350" i="17"/>
  <c r="Q357" i="17"/>
  <c r="Q365" i="17"/>
  <c r="Q374" i="17"/>
  <c r="Q382" i="17"/>
  <c r="Q389" i="17"/>
  <c r="Q397" i="17"/>
  <c r="Q406" i="17"/>
  <c r="Q414" i="17"/>
  <c r="Q421" i="17"/>
  <c r="Q429" i="17"/>
  <c r="Q436" i="17"/>
  <c r="Q449" i="17"/>
  <c r="Q481" i="17"/>
  <c r="Q483" i="17"/>
  <c r="Q497" i="17"/>
  <c r="Q74" i="17"/>
  <c r="Q107" i="17"/>
  <c r="Q111" i="17"/>
  <c r="Q115" i="17"/>
  <c r="Q119" i="17"/>
  <c r="Q123" i="17"/>
  <c r="Q127" i="17"/>
  <c r="Q131" i="17"/>
  <c r="Q191" i="17"/>
  <c r="Q195" i="17"/>
  <c r="Q199" i="17"/>
  <c r="Q203" i="17"/>
  <c r="Q207" i="17"/>
  <c r="Q211" i="17"/>
  <c r="Q215" i="17"/>
  <c r="Q219" i="17"/>
  <c r="Q223" i="17"/>
  <c r="Q227" i="17"/>
  <c r="Q231" i="17"/>
  <c r="Q239" i="17"/>
  <c r="Q241" i="17"/>
  <c r="Q248" i="17"/>
  <c r="Q250" i="17"/>
  <c r="Q255" i="17"/>
  <c r="Q257" i="17"/>
  <c r="Q264" i="17"/>
  <c r="Q266" i="17"/>
  <c r="Q271" i="17"/>
  <c r="Q273" i="17"/>
  <c r="Q280" i="17"/>
  <c r="Q282" i="17"/>
  <c r="Q287" i="17"/>
  <c r="Q289" i="17"/>
  <c r="Q296" i="17"/>
  <c r="Q346" i="17"/>
  <c r="Q354" i="17"/>
  <c r="Q378" i="17"/>
  <c r="Q386" i="17"/>
  <c r="Q410" i="17"/>
  <c r="Q418" i="17"/>
  <c r="Q433" i="17"/>
  <c r="Q434" i="17"/>
  <c r="Q437" i="17"/>
  <c r="Q475" i="17"/>
  <c r="Q489" i="17"/>
  <c r="Q491" i="17"/>
  <c r="Q513" i="17"/>
  <c r="Q549" i="17"/>
  <c r="Q599" i="17"/>
  <c r="Q345" i="17"/>
  <c r="Q351" i="17"/>
  <c r="Q355" i="17"/>
  <c r="Q361" i="17"/>
  <c r="Q367" i="17"/>
  <c r="Q371" i="17"/>
  <c r="Q377" i="17"/>
  <c r="Q383" i="17"/>
  <c r="Q387" i="17"/>
  <c r="Q393" i="17"/>
  <c r="Q399" i="17"/>
  <c r="Q403" i="17"/>
  <c r="Q409" i="17"/>
  <c r="Q415" i="17"/>
  <c r="Q419" i="17"/>
  <c r="Q425" i="17"/>
  <c r="Q445" i="17"/>
  <c r="Q461" i="17"/>
  <c r="Q477" i="17"/>
  <c r="Q479" i="17"/>
  <c r="Q493" i="17"/>
  <c r="Q495" i="17"/>
  <c r="Q503" i="17"/>
  <c r="Q565" i="17"/>
  <c r="Q505" i="17"/>
  <c r="Q521" i="17"/>
  <c r="Q541" i="17"/>
  <c r="Q557" i="17"/>
  <c r="Q573" i="17"/>
  <c r="Q589" i="17"/>
  <c r="Q607" i="17"/>
  <c r="Q507" i="17"/>
  <c r="Q509" i="17"/>
  <c r="Q523" i="17"/>
  <c r="Q525" i="17"/>
  <c r="Q545" i="17"/>
  <c r="Q561" i="17"/>
  <c r="Q577" i="17"/>
  <c r="Q593" i="17"/>
  <c r="Q603" i="17"/>
  <c r="Q535" i="17"/>
  <c r="Q538" i="17"/>
  <c r="Q542" i="17"/>
  <c r="Q546" i="17"/>
  <c r="Q550" i="17"/>
  <c r="Q554" i="17"/>
  <c r="Q558" i="17"/>
  <c r="Q562" i="17"/>
  <c r="Q566" i="17"/>
  <c r="Q570" i="17"/>
  <c r="Q574" i="17"/>
  <c r="Q578" i="17"/>
  <c r="Q582" i="17"/>
  <c r="Q586" i="17"/>
  <c r="Q590" i="17"/>
  <c r="Q594" i="17"/>
  <c r="Q602" i="17"/>
  <c r="Q606" i="17"/>
  <c r="Q610" i="17"/>
  <c r="Q614" i="17"/>
  <c r="Q618" i="17"/>
  <c r="Q620" i="17"/>
  <c r="Q41" i="17"/>
  <c r="Q45" i="17"/>
  <c r="Q49" i="17"/>
  <c r="Q53" i="17"/>
  <c r="Q57" i="17"/>
  <c r="Q61" i="17"/>
  <c r="Q65" i="17"/>
  <c r="Q69" i="17"/>
  <c r="Q73" i="17"/>
  <c r="Q77" i="17"/>
  <c r="Q81" i="17"/>
  <c r="Q85" i="17"/>
  <c r="Q88" i="17"/>
  <c r="Q93" i="17"/>
  <c r="Q96" i="17"/>
  <c r="Q101" i="17"/>
  <c r="Q104" i="17"/>
  <c r="Q138" i="17"/>
  <c r="Q141" i="17"/>
  <c r="Q146" i="17"/>
  <c r="Q149" i="17"/>
  <c r="Q39" i="17"/>
  <c r="Q43" i="17"/>
  <c r="Q47" i="17"/>
  <c r="Q51" i="17"/>
  <c r="Q55" i="17"/>
  <c r="Q59" i="17"/>
  <c r="Q63" i="17"/>
  <c r="Q67" i="17"/>
  <c r="Q71" i="17"/>
  <c r="Q75" i="17"/>
  <c r="Q79" i="17"/>
  <c r="Q83" i="17"/>
  <c r="Q86" i="17"/>
  <c r="Q91" i="17"/>
  <c r="Q94" i="17"/>
  <c r="Q99" i="17"/>
  <c r="Q102" i="17"/>
  <c r="Q136" i="17"/>
  <c r="Q139" i="17"/>
  <c r="Q144" i="17"/>
  <c r="Q147" i="17"/>
  <c r="Q152" i="17"/>
  <c r="Q299" i="17"/>
  <c r="Q40" i="17"/>
  <c r="Q44" i="17"/>
  <c r="Q48" i="17"/>
  <c r="Q52" i="17"/>
  <c r="Q56" i="17"/>
  <c r="Q60" i="17"/>
  <c r="Q64" i="17"/>
  <c r="Q68" i="17"/>
  <c r="Q72" i="17"/>
  <c r="Q76" i="17"/>
  <c r="Q80" i="17"/>
  <c r="Q300" i="17"/>
  <c r="Q305" i="17"/>
  <c r="Q426" i="17"/>
  <c r="Q428" i="17"/>
  <c r="Q442" i="17"/>
  <c r="Q444" i="17"/>
  <c r="Q446" i="17"/>
  <c r="Q448" i="17"/>
  <c r="Q450" i="17"/>
  <c r="Q452" i="17"/>
  <c r="Q454" i="17"/>
  <c r="Q456" i="17"/>
  <c r="Q458" i="17"/>
  <c r="Q460" i="17"/>
  <c r="Q462" i="17"/>
  <c r="Q464" i="17"/>
  <c r="Q466" i="17"/>
  <c r="Q468" i="17"/>
  <c r="Q470" i="17"/>
  <c r="Q472" i="17"/>
  <c r="Q344" i="17"/>
  <c r="Q348" i="17"/>
  <c r="Q352" i="17"/>
  <c r="Q356" i="17"/>
  <c r="Q360" i="17"/>
  <c r="Q364" i="17"/>
  <c r="Q368" i="17"/>
  <c r="Q372" i="17"/>
  <c r="Q376" i="17"/>
  <c r="Q380" i="17"/>
  <c r="Q384" i="17"/>
  <c r="Q388" i="17"/>
  <c r="Q392" i="17"/>
  <c r="Q396" i="17"/>
  <c r="Q400" i="17"/>
  <c r="Q404" i="17"/>
  <c r="Q408" i="17"/>
  <c r="Q412" i="17"/>
  <c r="Q416" i="17"/>
  <c r="Q420" i="17"/>
  <c r="Q430" i="17"/>
  <c r="Q43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308" i="17"/>
  <c r="Q309" i="17"/>
  <c r="Q443" i="17"/>
  <c r="Q447" i="17"/>
  <c r="Q451" i="17"/>
  <c r="Q455" i="17"/>
  <c r="Q459" i="17"/>
  <c r="Q463" i="17"/>
  <c r="Q467" i="17"/>
  <c r="Q471" i="17"/>
  <c r="Q311" i="17"/>
  <c r="Q313" i="17"/>
  <c r="Q315" i="17"/>
  <c r="Q319" i="17"/>
  <c r="Q321" i="17"/>
  <c r="Q323" i="17"/>
  <c r="Q325" i="17"/>
  <c r="Q327" i="17"/>
  <c r="Q329" i="17"/>
  <c r="Q331" i="17"/>
  <c r="Q333" i="17"/>
  <c r="Q335" i="17"/>
  <c r="Q337" i="17"/>
  <c r="Q339" i="17"/>
  <c r="Q341" i="17"/>
  <c r="Q343" i="17"/>
  <c r="Q423" i="17"/>
  <c r="Q427" i="17"/>
  <c r="Q431" i="17"/>
  <c r="Q435" i="17"/>
  <c r="Q439" i="17"/>
  <c r="Q555" i="17"/>
  <c r="Q559" i="17"/>
  <c r="Q563" i="17"/>
  <c r="Q567" i="17"/>
  <c r="Q571" i="17"/>
  <c r="Q575" i="17"/>
  <c r="Q579" i="17"/>
  <c r="Q583" i="17"/>
  <c r="Q587" i="17"/>
  <c r="Q591" i="17"/>
  <c r="Q595" i="17"/>
  <c r="Q597" i="17"/>
  <c r="Q600" i="17"/>
  <c r="Q604" i="17"/>
  <c r="Q608" i="17"/>
  <c r="Q612" i="17"/>
  <c r="Q616" i="17"/>
  <c r="Q474" i="17"/>
  <c r="Q476" i="17"/>
  <c r="Q478" i="17"/>
  <c r="Q480" i="17"/>
  <c r="Q482" i="17"/>
  <c r="Q484" i="17"/>
  <c r="Q486" i="17"/>
  <c r="Q488" i="17"/>
  <c r="Q490" i="17"/>
  <c r="Q492" i="17"/>
  <c r="Q494" i="17"/>
  <c r="Q496" i="17"/>
  <c r="Q498" i="17"/>
  <c r="Q500" i="17"/>
  <c r="Q502" i="17"/>
  <c r="Q504" i="17"/>
  <c r="Q506" i="17"/>
  <c r="Q508" i="17"/>
  <c r="Q510" i="17"/>
  <c r="Q512" i="17"/>
  <c r="Q514" i="17"/>
  <c r="Q516" i="17"/>
  <c r="Q518" i="17"/>
  <c r="Q520" i="17"/>
  <c r="Q522" i="17"/>
  <c r="Q524" i="17"/>
  <c r="Q526" i="17"/>
  <c r="Q528" i="17"/>
  <c r="Q529" i="17"/>
  <c r="Q531" i="17"/>
  <c r="I664" i="18" s="1"/>
  <c r="Q533" i="17"/>
  <c r="Q540" i="17"/>
  <c r="Q544" i="17"/>
  <c r="Q548" i="17"/>
  <c r="Q552" i="17"/>
  <c r="Q556" i="17"/>
  <c r="Q560" i="17"/>
  <c r="Q564" i="17"/>
  <c r="Q568" i="17"/>
  <c r="Q572" i="17"/>
  <c r="Q576" i="17"/>
  <c r="Q580" i="17"/>
  <c r="Q584" i="17"/>
  <c r="Q588" i="17"/>
  <c r="Q592" i="17"/>
  <c r="Q598" i="17"/>
  <c r="Q601" i="17"/>
  <c r="Q605" i="17"/>
  <c r="Q609" i="17"/>
  <c r="Q613" i="17"/>
  <c r="Q617" i="17"/>
  <c r="Q310" i="17"/>
  <c r="Q312" i="17"/>
  <c r="Q314" i="17"/>
  <c r="Q316" i="17"/>
  <c r="Q318" i="17"/>
  <c r="Q320" i="17"/>
  <c r="Q324" i="17"/>
  <c r="Q326" i="17"/>
  <c r="Q328" i="17"/>
  <c r="Q330" i="17"/>
  <c r="Q332" i="17"/>
  <c r="Q334" i="17"/>
  <c r="Q336" i="17"/>
  <c r="Q338" i="17"/>
  <c r="Q340" i="17"/>
  <c r="Q342" i="17"/>
  <c r="Q532" i="17"/>
  <c r="Q536" i="17"/>
  <c r="Q539" i="17"/>
  <c r="Q543" i="17"/>
  <c r="Q547" i="17"/>
  <c r="Q551" i="17"/>
  <c r="M628" i="17"/>
  <c r="R628" i="17" s="1"/>
  <c r="M681" i="17"/>
  <c r="R681" i="17" s="1"/>
  <c r="T681" i="17" s="1"/>
  <c r="Q648" i="17"/>
  <c r="S648" i="17" s="1"/>
  <c r="Q644" i="17"/>
  <c r="S644" i="17" s="1"/>
  <c r="Q646" i="17"/>
  <c r="S646" i="17" s="1"/>
  <c r="Q647" i="17"/>
  <c r="S647" i="17" s="1"/>
  <c r="Q668" i="17"/>
  <c r="S668" i="17" s="1"/>
  <c r="Q643" i="17"/>
  <c r="S643" i="17" s="1"/>
  <c r="Q645" i="17"/>
  <c r="S645" i="17" s="1"/>
  <c r="Q649" i="17"/>
  <c r="S649" i="17" s="1"/>
  <c r="Q670" i="17"/>
  <c r="S670" i="17" s="1"/>
  <c r="E715" i="17" l="1"/>
  <c r="M38" i="17"/>
  <c r="R38" i="17" s="1"/>
  <c r="I94" i="18"/>
  <c r="I95" i="18"/>
  <c r="I100" i="18"/>
  <c r="I101" i="18"/>
  <c r="I103" i="18"/>
  <c r="I96" i="18"/>
  <c r="I102" i="18"/>
  <c r="I106" i="18"/>
  <c r="I97" i="18"/>
  <c r="I107" i="18"/>
  <c r="I99" i="18"/>
  <c r="H111" i="18"/>
  <c r="I104" i="18"/>
  <c r="I111" i="18"/>
  <c r="I105" i="18"/>
  <c r="I109" i="18"/>
  <c r="I90" i="18"/>
  <c r="I110" i="18"/>
  <c r="I114" i="18"/>
  <c r="I92" i="18"/>
  <c r="I98" i="18"/>
  <c r="I112" i="18"/>
  <c r="I108" i="18"/>
  <c r="I93" i="18"/>
  <c r="I91" i="18"/>
  <c r="I113" i="18"/>
  <c r="I60" i="18"/>
  <c r="I57" i="18"/>
  <c r="I48" i="18"/>
  <c r="I53" i="18"/>
  <c r="I36" i="18"/>
  <c r="I56" i="18"/>
  <c r="I55" i="18"/>
  <c r="U628" i="17"/>
  <c r="K39" i="18" s="1"/>
  <c r="H39" i="18"/>
  <c r="I40" i="18"/>
  <c r="I52" i="18"/>
  <c r="I54" i="18"/>
  <c r="I50" i="18"/>
  <c r="I51" i="18"/>
  <c r="I46" i="18"/>
  <c r="I49" i="18"/>
  <c r="I58" i="18"/>
  <c r="I59" i="18"/>
  <c r="I42" i="18"/>
  <c r="I44" i="18"/>
  <c r="I38" i="18"/>
  <c r="S342" i="17"/>
  <c r="I465" i="18"/>
  <c r="S326" i="17"/>
  <c r="I447" i="18"/>
  <c r="S310" i="17"/>
  <c r="I428" i="18"/>
  <c r="S588" i="17"/>
  <c r="I724" i="18"/>
  <c r="S556" i="17"/>
  <c r="I690" i="18"/>
  <c r="S529" i="17"/>
  <c r="I662" i="18"/>
  <c r="S514" i="17"/>
  <c r="I646" i="18"/>
  <c r="S498" i="17"/>
  <c r="I630" i="18"/>
  <c r="S474" i="17"/>
  <c r="I605" i="18"/>
  <c r="S591" i="17"/>
  <c r="I727" i="18"/>
  <c r="S559" i="17"/>
  <c r="I693" i="18"/>
  <c r="S431" i="17"/>
  <c r="I559" i="18"/>
  <c r="S333" i="17"/>
  <c r="I454" i="18"/>
  <c r="S471" i="17"/>
  <c r="I602" i="18"/>
  <c r="S309" i="17"/>
  <c r="I427" i="18"/>
  <c r="S181" i="17"/>
  <c r="I288" i="18"/>
  <c r="S173" i="17"/>
  <c r="I279" i="18"/>
  <c r="S169" i="17"/>
  <c r="I275" i="18"/>
  <c r="S161" i="17"/>
  <c r="I267" i="18"/>
  <c r="S153" i="17"/>
  <c r="I259" i="18"/>
  <c r="S400" i="17"/>
  <c r="I526" i="18"/>
  <c r="S368" i="17"/>
  <c r="I492" i="18"/>
  <c r="S470" i="17"/>
  <c r="I601" i="18"/>
  <c r="S454" i="17"/>
  <c r="I584" i="18"/>
  <c r="S426" i="17"/>
  <c r="I552" i="18"/>
  <c r="S60" i="17"/>
  <c r="I162" i="18"/>
  <c r="S147" i="17"/>
  <c r="I252" i="18"/>
  <c r="S86" i="17"/>
  <c r="I190" i="18"/>
  <c r="S39" i="17"/>
  <c r="I141" i="18"/>
  <c r="S104" i="17"/>
  <c r="I208" i="18"/>
  <c r="S41" i="17"/>
  <c r="I143" i="18"/>
  <c r="S610" i="17"/>
  <c r="I747" i="18"/>
  <c r="S578" i="17"/>
  <c r="I713" i="18"/>
  <c r="S546" i="17"/>
  <c r="I680" i="18"/>
  <c r="S545" i="17"/>
  <c r="I679" i="18"/>
  <c r="S557" i="17"/>
  <c r="I691" i="18"/>
  <c r="S565" i="17"/>
  <c r="I700" i="18"/>
  <c r="S425" i="17"/>
  <c r="I551" i="18"/>
  <c r="S383" i="17"/>
  <c r="I507" i="18"/>
  <c r="S599" i="17"/>
  <c r="I736" i="18"/>
  <c r="S433" i="17"/>
  <c r="I561" i="18"/>
  <c r="S296" i="17"/>
  <c r="I413" i="18"/>
  <c r="S264" i="17"/>
  <c r="I380" i="18"/>
  <c r="S231" i="17"/>
  <c r="I344" i="18"/>
  <c r="S199" i="17"/>
  <c r="I311" i="18"/>
  <c r="S111" i="17"/>
  <c r="I215" i="18"/>
  <c r="S429" i="17"/>
  <c r="I557" i="18"/>
  <c r="S365" i="17"/>
  <c r="I489" i="18"/>
  <c r="S269" i="17"/>
  <c r="I385" i="18"/>
  <c r="S286" i="17"/>
  <c r="I403" i="18"/>
  <c r="S194" i="17"/>
  <c r="I306" i="18"/>
  <c r="S238" i="17"/>
  <c r="I353" i="18"/>
  <c r="S206" i="17"/>
  <c r="I318" i="18"/>
  <c r="S143" i="17"/>
  <c r="I248" i="18"/>
  <c r="S54" i="17"/>
  <c r="I156" i="18"/>
  <c r="S46" i="17"/>
  <c r="I148" i="18"/>
  <c r="S615" i="17"/>
  <c r="I752" i="18"/>
  <c r="S411" i="17"/>
  <c r="I537" i="18"/>
  <c r="S363" i="17"/>
  <c r="I486" i="18"/>
  <c r="S288" i="17"/>
  <c r="I405" i="18"/>
  <c r="S117" i="17"/>
  <c r="I221" i="18"/>
  <c r="S298" i="17"/>
  <c r="I416" i="18"/>
  <c r="S148" i="17"/>
  <c r="I253" i="18"/>
  <c r="S229" i="17"/>
  <c r="I342" i="18"/>
  <c r="S87" i="17"/>
  <c r="I191" i="18"/>
  <c r="S125" i="17"/>
  <c r="I229" i="18"/>
  <c r="S398" i="17"/>
  <c r="I524" i="18"/>
  <c r="S259" i="17"/>
  <c r="I375" i="18"/>
  <c r="S108" i="17"/>
  <c r="I212" i="18"/>
  <c r="S110" i="17"/>
  <c r="I214" i="18"/>
  <c r="S258" i="17"/>
  <c r="I374" i="18"/>
  <c r="S243" i="17"/>
  <c r="I358" i="18"/>
  <c r="S302" i="17"/>
  <c r="I420" i="18"/>
  <c r="S527" i="17"/>
  <c r="I660" i="18"/>
  <c r="S539" i="17"/>
  <c r="I672" i="18"/>
  <c r="S332" i="17"/>
  <c r="I453" i="18"/>
  <c r="S316" i="17"/>
  <c r="I437" i="18"/>
  <c r="S601" i="17"/>
  <c r="I738" i="18"/>
  <c r="S568" i="17"/>
  <c r="I703" i="18"/>
  <c r="S520" i="17"/>
  <c r="I653" i="18"/>
  <c r="S496" i="17"/>
  <c r="I628" i="18"/>
  <c r="S480" i="17"/>
  <c r="I611" i="18"/>
  <c r="S600" i="17"/>
  <c r="I737" i="18"/>
  <c r="S571" i="17"/>
  <c r="I706" i="18"/>
  <c r="S555" i="17"/>
  <c r="I689" i="18"/>
  <c r="S339" i="17"/>
  <c r="I460" i="18"/>
  <c r="S323" i="17"/>
  <c r="I444" i="18"/>
  <c r="S451" i="17"/>
  <c r="I581" i="18"/>
  <c r="S184" i="17"/>
  <c r="I291" i="18"/>
  <c r="S176" i="17"/>
  <c r="I282" i="18"/>
  <c r="S168" i="17"/>
  <c r="I274" i="18"/>
  <c r="S160" i="17"/>
  <c r="I266" i="18"/>
  <c r="S412" i="17"/>
  <c r="I538" i="18"/>
  <c r="S380" i="17"/>
  <c r="I504" i="18"/>
  <c r="S348" i="17"/>
  <c r="I471" i="18"/>
  <c r="S460" i="17"/>
  <c r="I590" i="18"/>
  <c r="S444" i="17"/>
  <c r="I572" i="18"/>
  <c r="S72" i="17"/>
  <c r="I175" i="18"/>
  <c r="S40" i="17"/>
  <c r="I142" i="18"/>
  <c r="S83" i="17"/>
  <c r="I186" i="18"/>
  <c r="S146" i="17"/>
  <c r="I251" i="18"/>
  <c r="S69" i="17"/>
  <c r="I172" i="18"/>
  <c r="S53" i="17"/>
  <c r="I155" i="18"/>
  <c r="S620" i="17"/>
  <c r="I757" i="18"/>
  <c r="S590" i="17"/>
  <c r="I726" i="18"/>
  <c r="S558" i="17"/>
  <c r="I692" i="18"/>
  <c r="S593" i="17"/>
  <c r="I729" i="18"/>
  <c r="S607" i="17"/>
  <c r="I744" i="18"/>
  <c r="S503" i="17"/>
  <c r="I635" i="18"/>
  <c r="S419" i="17"/>
  <c r="I545" i="18"/>
  <c r="S377" i="17"/>
  <c r="I501" i="18"/>
  <c r="S549" i="17"/>
  <c r="I683" i="18"/>
  <c r="S441" i="17"/>
  <c r="I569" i="18"/>
  <c r="S273" i="17"/>
  <c r="I389" i="18"/>
  <c r="S241" i="17"/>
  <c r="I356" i="18"/>
  <c r="S211" i="17"/>
  <c r="I323" i="18"/>
  <c r="S123" i="17"/>
  <c r="I227" i="18"/>
  <c r="S481" i="17"/>
  <c r="I612" i="18"/>
  <c r="S389" i="17"/>
  <c r="I513" i="18"/>
  <c r="S294" i="17"/>
  <c r="I411" i="18"/>
  <c r="S270" i="17"/>
  <c r="I386" i="18"/>
  <c r="S293" i="17"/>
  <c r="I410" i="18"/>
  <c r="S499" i="17"/>
  <c r="I631" i="18"/>
  <c r="S407" i="17"/>
  <c r="I533" i="18"/>
  <c r="S349" i="17"/>
  <c r="I472" i="18"/>
  <c r="S272" i="17"/>
  <c r="I388" i="18"/>
  <c r="S100" i="17"/>
  <c r="I204" i="18"/>
  <c r="S297" i="17"/>
  <c r="I415" i="18"/>
  <c r="S129" i="17"/>
  <c r="I233" i="18"/>
  <c r="S216" i="17"/>
  <c r="I328" i="18"/>
  <c r="S82" i="17"/>
  <c r="I185" i="18"/>
  <c r="S485" i="17"/>
  <c r="I617" i="18"/>
  <c r="S291" i="17"/>
  <c r="I408" i="18"/>
  <c r="S519" i="17"/>
  <c r="I651" i="18"/>
  <c r="S551" i="17"/>
  <c r="I685" i="18"/>
  <c r="S536" i="17"/>
  <c r="I669" i="18"/>
  <c r="S338" i="17"/>
  <c r="I459" i="18"/>
  <c r="S330" i="17"/>
  <c r="I451" i="18"/>
  <c r="S322" i="17"/>
  <c r="I443" i="18"/>
  <c r="S314" i="17"/>
  <c r="I435" i="18"/>
  <c r="S613" i="17"/>
  <c r="I750" i="18"/>
  <c r="S598" i="17"/>
  <c r="I734" i="18"/>
  <c r="S580" i="17"/>
  <c r="I715" i="18"/>
  <c r="S564" i="17"/>
  <c r="I699" i="18"/>
  <c r="S548" i="17"/>
  <c r="I682" i="18"/>
  <c r="S533" i="17"/>
  <c r="I666" i="18"/>
  <c r="S526" i="17"/>
  <c r="I659" i="18"/>
  <c r="S518" i="17"/>
  <c r="I650" i="18"/>
  <c r="S510" i="17"/>
  <c r="I642" i="18"/>
  <c r="S502" i="17"/>
  <c r="I634" i="18"/>
  <c r="S494" i="17"/>
  <c r="I626" i="18"/>
  <c r="S486" i="17"/>
  <c r="I618" i="18"/>
  <c r="S478" i="17"/>
  <c r="I609" i="18"/>
  <c r="S612" i="17"/>
  <c r="I749" i="18"/>
  <c r="S597" i="17"/>
  <c r="I733" i="18"/>
  <c r="S583" i="17"/>
  <c r="I718" i="18"/>
  <c r="S567" i="17"/>
  <c r="I702" i="18"/>
  <c r="S439" i="17"/>
  <c r="I567" i="18"/>
  <c r="S423" i="17"/>
  <c r="I549" i="18"/>
  <c r="S337" i="17"/>
  <c r="I458" i="18"/>
  <c r="S329" i="17"/>
  <c r="I450" i="18"/>
  <c r="S321" i="17"/>
  <c r="I442" i="18"/>
  <c r="S313" i="17"/>
  <c r="I434" i="18"/>
  <c r="S463" i="17"/>
  <c r="I593" i="18"/>
  <c r="S447" i="17"/>
  <c r="I577" i="18"/>
  <c r="S187" i="17"/>
  <c r="I294" i="18"/>
  <c r="S183" i="17"/>
  <c r="I290" i="18"/>
  <c r="S179" i="17"/>
  <c r="I286" i="18"/>
  <c r="S175" i="17"/>
  <c r="I281" i="18"/>
  <c r="S171" i="17"/>
  <c r="I277" i="18"/>
  <c r="S167" i="17"/>
  <c r="I273" i="18"/>
  <c r="S163" i="17"/>
  <c r="I269" i="18"/>
  <c r="S159" i="17"/>
  <c r="I265" i="18"/>
  <c r="S155" i="17"/>
  <c r="I261" i="18"/>
  <c r="S430" i="17"/>
  <c r="I558" i="18"/>
  <c r="S408" i="17"/>
  <c r="I534" i="18"/>
  <c r="S392" i="17"/>
  <c r="I516" i="18"/>
  <c r="S376" i="17"/>
  <c r="I500" i="18"/>
  <c r="S360" i="17"/>
  <c r="I483" i="18"/>
  <c r="S344" i="17"/>
  <c r="I467" i="18"/>
  <c r="S466" i="17"/>
  <c r="I597" i="18"/>
  <c r="S458" i="17"/>
  <c r="I588" i="18"/>
  <c r="S450" i="17"/>
  <c r="I580" i="18"/>
  <c r="S442" i="17"/>
  <c r="I570" i="18"/>
  <c r="S300" i="17"/>
  <c r="I418" i="18"/>
  <c r="S68" i="17"/>
  <c r="I171" i="18"/>
  <c r="S52" i="17"/>
  <c r="I154" i="18"/>
  <c r="S299" i="17"/>
  <c r="I417" i="18"/>
  <c r="S139" i="17"/>
  <c r="I244" i="18"/>
  <c r="S94" i="17"/>
  <c r="I198" i="18"/>
  <c r="S79" i="17"/>
  <c r="I182" i="18"/>
  <c r="S63" i="17"/>
  <c r="I165" i="18"/>
  <c r="S47" i="17"/>
  <c r="I149" i="18"/>
  <c r="S141" i="17"/>
  <c r="I246" i="18"/>
  <c r="S96" i="17"/>
  <c r="I200" i="18"/>
  <c r="S81" i="17"/>
  <c r="I184" i="18"/>
  <c r="S65" i="17"/>
  <c r="I167" i="18"/>
  <c r="S49" i="17"/>
  <c r="I151" i="18"/>
  <c r="S618" i="17"/>
  <c r="I755" i="18"/>
  <c r="S602" i="17"/>
  <c r="I739" i="18"/>
  <c r="S586" i="17"/>
  <c r="I722" i="18"/>
  <c r="S570" i="17"/>
  <c r="I705" i="18"/>
  <c r="S554" i="17"/>
  <c r="I688" i="18"/>
  <c r="S538" i="17"/>
  <c r="I671" i="18"/>
  <c r="S577" i="17"/>
  <c r="I712" i="18"/>
  <c r="S523" i="17"/>
  <c r="I656" i="18"/>
  <c r="S589" i="17"/>
  <c r="I725" i="18"/>
  <c r="S521" i="17"/>
  <c r="I654" i="18"/>
  <c r="S495" i="17"/>
  <c r="I627" i="18"/>
  <c r="S461" i="17"/>
  <c r="I591" i="18"/>
  <c r="S415" i="17"/>
  <c r="I541" i="18"/>
  <c r="S393" i="17"/>
  <c r="I517" i="18"/>
  <c r="S371" i="17"/>
  <c r="I495" i="18"/>
  <c r="S351" i="17"/>
  <c r="I474" i="18"/>
  <c r="S513" i="17"/>
  <c r="I645" i="18"/>
  <c r="S437" i="17"/>
  <c r="I565" i="18"/>
  <c r="S418" i="17"/>
  <c r="I544" i="18"/>
  <c r="S354" i="17"/>
  <c r="I477" i="18"/>
  <c r="S287" i="17"/>
  <c r="I404" i="18"/>
  <c r="S271" i="17"/>
  <c r="I387" i="18"/>
  <c r="S255" i="17"/>
  <c r="I371" i="18"/>
  <c r="S239" i="17"/>
  <c r="I354" i="18"/>
  <c r="S223" i="17"/>
  <c r="I336" i="18"/>
  <c r="S207" i="17"/>
  <c r="I319" i="18"/>
  <c r="S191" i="17"/>
  <c r="I303" i="18"/>
  <c r="S119" i="17"/>
  <c r="I223" i="18"/>
  <c r="S74" i="17"/>
  <c r="I177" i="18"/>
  <c r="S449" i="17"/>
  <c r="I579" i="18"/>
  <c r="S414" i="17"/>
  <c r="I540" i="18"/>
  <c r="S382" i="17"/>
  <c r="I506" i="18"/>
  <c r="S350" i="17"/>
  <c r="I473" i="18"/>
  <c r="S285" i="17"/>
  <c r="I402" i="18"/>
  <c r="S253" i="17"/>
  <c r="I369" i="18"/>
  <c r="S254" i="17"/>
  <c r="I370" i="18"/>
  <c r="S210" i="17"/>
  <c r="I322" i="18"/>
  <c r="S140" i="17"/>
  <c r="I245" i="18"/>
  <c r="S283" i="17"/>
  <c r="I400" i="18"/>
  <c r="S251" i="17"/>
  <c r="I367" i="18"/>
  <c r="S230" i="17"/>
  <c r="I343" i="18"/>
  <c r="S214" i="17"/>
  <c r="I326" i="18"/>
  <c r="S198" i="17"/>
  <c r="I310" i="18"/>
  <c r="S150" i="17"/>
  <c r="I255" i="18"/>
  <c r="S130" i="17"/>
  <c r="I235" i="18"/>
  <c r="S89" i="17"/>
  <c r="I193" i="18"/>
  <c r="S515" i="17"/>
  <c r="I647" i="18"/>
  <c r="S487" i="17"/>
  <c r="I619" i="18"/>
  <c r="S473" i="17"/>
  <c r="I604" i="18"/>
  <c r="S405" i="17"/>
  <c r="I531" i="18"/>
  <c r="S375" i="17"/>
  <c r="I499" i="18"/>
  <c r="S347" i="17"/>
  <c r="I470" i="18"/>
  <c r="S402" i="17"/>
  <c r="I528" i="18"/>
  <c r="S256" i="17"/>
  <c r="I372" i="18"/>
  <c r="S124" i="17"/>
  <c r="I228" i="18"/>
  <c r="S97" i="17"/>
  <c r="I201" i="18"/>
  <c r="S390" i="17"/>
  <c r="I514" i="18"/>
  <c r="S233" i="17"/>
  <c r="I346" i="18"/>
  <c r="S201" i="17"/>
  <c r="I313" i="18"/>
  <c r="S292" i="17"/>
  <c r="I409" i="18"/>
  <c r="S252" i="17"/>
  <c r="I368" i="18"/>
  <c r="S197" i="17"/>
  <c r="I309" i="18"/>
  <c r="S95" i="17"/>
  <c r="I199" i="18"/>
  <c r="S268" i="17"/>
  <c r="I384" i="18"/>
  <c r="S189" i="17"/>
  <c r="I296" i="18"/>
  <c r="I140" i="18"/>
  <c r="S457" i="17"/>
  <c r="I587" i="18"/>
  <c r="S391" i="17"/>
  <c r="I515" i="18"/>
  <c r="S284" i="17"/>
  <c r="I401" i="18"/>
  <c r="S237" i="17"/>
  <c r="I352" i="18"/>
  <c r="S359" i="17"/>
  <c r="I482" i="18"/>
  <c r="S401" i="17"/>
  <c r="I527" i="18"/>
  <c r="S242" i="17"/>
  <c r="I357" i="18"/>
  <c r="S42" i="17"/>
  <c r="I144" i="18"/>
  <c r="S585" i="17"/>
  <c r="I721" i="18"/>
  <c r="S611" i="17"/>
  <c r="I748" i="18"/>
  <c r="S244" i="17"/>
  <c r="I359" i="18"/>
  <c r="S304" i="17"/>
  <c r="I422" i="18"/>
  <c r="S126" i="17"/>
  <c r="I230" i="18"/>
  <c r="S192" i="17"/>
  <c r="I304" i="18"/>
  <c r="S78" i="17"/>
  <c r="I181" i="18"/>
  <c r="S543" i="17"/>
  <c r="I677" i="18"/>
  <c r="S334" i="17"/>
  <c r="I455" i="18"/>
  <c r="S318" i="17"/>
  <c r="I439" i="18"/>
  <c r="S605" i="17"/>
  <c r="I742" i="18"/>
  <c r="S572" i="17"/>
  <c r="I707" i="18"/>
  <c r="S540" i="17"/>
  <c r="I674" i="18"/>
  <c r="S522" i="17"/>
  <c r="I655" i="18"/>
  <c r="S506" i="17"/>
  <c r="I638" i="18"/>
  <c r="S490" i="17"/>
  <c r="I622" i="18"/>
  <c r="S482" i="17"/>
  <c r="I613" i="18"/>
  <c r="S604" i="17"/>
  <c r="I741" i="18"/>
  <c r="S575" i="17"/>
  <c r="I710" i="18"/>
  <c r="S341" i="17"/>
  <c r="I464" i="18"/>
  <c r="S325" i="17"/>
  <c r="I446" i="18"/>
  <c r="S317" i="17"/>
  <c r="I438" i="18"/>
  <c r="S455" i="17"/>
  <c r="I585" i="18"/>
  <c r="S185" i="17"/>
  <c r="I292" i="18"/>
  <c r="S177" i="17"/>
  <c r="I283" i="18"/>
  <c r="S165" i="17"/>
  <c r="I271" i="18"/>
  <c r="S157" i="17"/>
  <c r="I263" i="18"/>
  <c r="S416" i="17"/>
  <c r="I542" i="18"/>
  <c r="S384" i="17"/>
  <c r="I508" i="18"/>
  <c r="S352" i="17"/>
  <c r="I475" i="18"/>
  <c r="S462" i="17"/>
  <c r="I592" i="18"/>
  <c r="S446" i="17"/>
  <c r="I576" i="18"/>
  <c r="S76" i="17"/>
  <c r="I179" i="18"/>
  <c r="S44" i="17"/>
  <c r="I146" i="18"/>
  <c r="S102" i="17"/>
  <c r="I206" i="18"/>
  <c r="S71" i="17"/>
  <c r="I174" i="18"/>
  <c r="S55" i="17"/>
  <c r="I157" i="18"/>
  <c r="S149" i="17"/>
  <c r="I254" i="18"/>
  <c r="S88" i="17"/>
  <c r="I192" i="18"/>
  <c r="S73" i="17"/>
  <c r="I176" i="18"/>
  <c r="S57" i="17"/>
  <c r="I159" i="18"/>
  <c r="S594" i="17"/>
  <c r="I730" i="18"/>
  <c r="S562" i="17"/>
  <c r="I697" i="18"/>
  <c r="S603" i="17"/>
  <c r="I740" i="18"/>
  <c r="S507" i="17"/>
  <c r="I639" i="18"/>
  <c r="S479" i="17"/>
  <c r="I610" i="18"/>
  <c r="S403" i="17"/>
  <c r="I529" i="18"/>
  <c r="S361" i="17"/>
  <c r="I484" i="18"/>
  <c r="S489" i="17"/>
  <c r="I621" i="18"/>
  <c r="S386" i="17"/>
  <c r="I510" i="18"/>
  <c r="S280" i="17"/>
  <c r="I397" i="18"/>
  <c r="S248" i="17"/>
  <c r="I364" i="18"/>
  <c r="S215" i="17"/>
  <c r="I327" i="18"/>
  <c r="S127" i="17"/>
  <c r="I231" i="18"/>
  <c r="S483" i="17"/>
  <c r="I615" i="18"/>
  <c r="S397" i="17"/>
  <c r="I523" i="18"/>
  <c r="S306" i="17"/>
  <c r="I424" i="18"/>
  <c r="S226" i="17"/>
  <c r="I339" i="18"/>
  <c r="S66" i="17"/>
  <c r="I168" i="18"/>
  <c r="S267" i="17"/>
  <c r="I383" i="18"/>
  <c r="S222" i="17"/>
  <c r="I335" i="18"/>
  <c r="S190" i="17"/>
  <c r="I297" i="18"/>
  <c r="S114" i="17"/>
  <c r="I218" i="18"/>
  <c r="S128" i="17"/>
  <c r="I232" i="18"/>
  <c r="S501" i="17"/>
  <c r="I633" i="18"/>
  <c r="S621" i="17"/>
  <c r="I758" i="18"/>
  <c r="S381" i="17"/>
  <c r="I505" i="18"/>
  <c r="S438" i="17"/>
  <c r="I566" i="18"/>
  <c r="S135" i="17"/>
  <c r="I240" i="18"/>
  <c r="S217" i="17"/>
  <c r="I329" i="18"/>
  <c r="S275" i="17"/>
  <c r="I392" i="18"/>
  <c r="S109" i="17"/>
  <c r="I213" i="18"/>
  <c r="S221" i="17"/>
  <c r="I334" i="18"/>
  <c r="S569" i="17"/>
  <c r="I704" i="18"/>
  <c r="S295" i="17"/>
  <c r="I412" i="18"/>
  <c r="S213" i="17"/>
  <c r="I325" i="18"/>
  <c r="S362" i="17"/>
  <c r="I485" i="18"/>
  <c r="S274" i="17"/>
  <c r="I391" i="18"/>
  <c r="S469" i="17"/>
  <c r="I600" i="18"/>
  <c r="S58" i="17"/>
  <c r="I160" i="18"/>
  <c r="S340" i="17"/>
  <c r="I463" i="18"/>
  <c r="S324" i="17"/>
  <c r="I445" i="18"/>
  <c r="S617" i="17"/>
  <c r="I754" i="18"/>
  <c r="S584" i="17"/>
  <c r="I720" i="18"/>
  <c r="S552" i="17"/>
  <c r="I686" i="18"/>
  <c r="S528" i="17"/>
  <c r="I661" i="18"/>
  <c r="S512" i="17"/>
  <c r="I644" i="18"/>
  <c r="S504" i="17"/>
  <c r="I636" i="18"/>
  <c r="S488" i="17"/>
  <c r="I620" i="18"/>
  <c r="S616" i="17"/>
  <c r="I753" i="18"/>
  <c r="S587" i="17"/>
  <c r="I723" i="18"/>
  <c r="S427" i="17"/>
  <c r="I553" i="18"/>
  <c r="S331" i="17"/>
  <c r="I452" i="18"/>
  <c r="S315" i="17"/>
  <c r="I436" i="18"/>
  <c r="S467" i="17"/>
  <c r="I598" i="18"/>
  <c r="S308" i="17"/>
  <c r="I426" i="18"/>
  <c r="S180" i="17"/>
  <c r="I287" i="18"/>
  <c r="S172" i="17"/>
  <c r="I278" i="18"/>
  <c r="S164" i="17"/>
  <c r="I270" i="18"/>
  <c r="S156" i="17"/>
  <c r="I262" i="18"/>
  <c r="S432" i="17"/>
  <c r="I560" i="18"/>
  <c r="S396" i="17"/>
  <c r="I520" i="18"/>
  <c r="S364" i="17"/>
  <c r="I488" i="18"/>
  <c r="S468" i="17"/>
  <c r="I599" i="18"/>
  <c r="S452" i="17"/>
  <c r="I582" i="18"/>
  <c r="S305" i="17"/>
  <c r="I423" i="18"/>
  <c r="S56" i="17"/>
  <c r="I158" i="18"/>
  <c r="S144" i="17"/>
  <c r="I249" i="18"/>
  <c r="S99" i="17"/>
  <c r="I203" i="18"/>
  <c r="S67" i="17"/>
  <c r="I170" i="18"/>
  <c r="S51" i="17"/>
  <c r="I153" i="18"/>
  <c r="S101" i="17"/>
  <c r="I205" i="18"/>
  <c r="S85" i="17"/>
  <c r="I189" i="18"/>
  <c r="S606" i="17"/>
  <c r="I743" i="18"/>
  <c r="S574" i="17"/>
  <c r="I709" i="18"/>
  <c r="S542" i="17"/>
  <c r="I676" i="18"/>
  <c r="S525" i="17"/>
  <c r="I658" i="18"/>
  <c r="S541" i="17"/>
  <c r="I675" i="18"/>
  <c r="S477" i="17"/>
  <c r="I608" i="18"/>
  <c r="S399" i="17"/>
  <c r="I525" i="18"/>
  <c r="S355" i="17"/>
  <c r="I478" i="18"/>
  <c r="S475" i="17"/>
  <c r="I606" i="18"/>
  <c r="S378" i="17"/>
  <c r="I502" i="18"/>
  <c r="S289" i="17"/>
  <c r="I406" i="18"/>
  <c r="S257" i="17"/>
  <c r="I373" i="18"/>
  <c r="S227" i="17"/>
  <c r="I340" i="18"/>
  <c r="S195" i="17"/>
  <c r="I307" i="18"/>
  <c r="S107" i="17"/>
  <c r="I211" i="18"/>
  <c r="S421" i="17"/>
  <c r="I547" i="18"/>
  <c r="S357" i="17"/>
  <c r="I480" i="18"/>
  <c r="S262" i="17"/>
  <c r="I378" i="18"/>
  <c r="S218" i="17"/>
  <c r="I330" i="18"/>
  <c r="S142" i="17"/>
  <c r="I247" i="18"/>
  <c r="S261" i="17"/>
  <c r="I377" i="18"/>
  <c r="S236" i="17"/>
  <c r="I351" i="18"/>
  <c r="S220" i="17"/>
  <c r="I333" i="18"/>
  <c r="S204" i="17"/>
  <c r="I316" i="18"/>
  <c r="S188" i="17"/>
  <c r="I295" i="18"/>
  <c r="S132" i="17"/>
  <c r="I237" i="18"/>
  <c r="S92" i="17"/>
  <c r="I196" i="18"/>
  <c r="S50" i="17"/>
  <c r="I152" i="18"/>
  <c r="S112" i="17"/>
  <c r="I216" i="18"/>
  <c r="S517" i="17"/>
  <c r="I649" i="18"/>
  <c r="S596" i="17"/>
  <c r="I732" i="18"/>
  <c r="S379" i="17"/>
  <c r="I503" i="18"/>
  <c r="S424" i="17"/>
  <c r="I550" i="18"/>
  <c r="S134" i="17"/>
  <c r="I239" i="18"/>
  <c r="S422" i="17"/>
  <c r="I548" i="18"/>
  <c r="S209" i="17"/>
  <c r="I321" i="18"/>
  <c r="S265" i="17"/>
  <c r="I381" i="18"/>
  <c r="S98" i="17"/>
  <c r="I202" i="18"/>
  <c r="S208" i="17"/>
  <c r="I320" i="18"/>
  <c r="S62" i="17"/>
  <c r="I164" i="18"/>
  <c r="S537" i="17"/>
  <c r="I670" i="18"/>
  <c r="S249" i="17"/>
  <c r="I365" i="18"/>
  <c r="S120" i="17"/>
  <c r="I224" i="18"/>
  <c r="S276" i="17"/>
  <c r="I393" i="18"/>
  <c r="S105" i="17"/>
  <c r="I209" i="18"/>
  <c r="S133" i="17"/>
  <c r="I238" i="18"/>
  <c r="S385" i="17"/>
  <c r="I509" i="18"/>
  <c r="S394" i="17"/>
  <c r="I518" i="18"/>
  <c r="S70" i="17"/>
  <c r="I173" i="18"/>
  <c r="S301" i="17"/>
  <c r="I419" i="18"/>
  <c r="S465" i="17"/>
  <c r="I595" i="18"/>
  <c r="S553" i="17"/>
  <c r="I687" i="18"/>
  <c r="S547" i="17"/>
  <c r="I681" i="18"/>
  <c r="S532" i="17"/>
  <c r="I665" i="18"/>
  <c r="S336" i="17"/>
  <c r="I457" i="18"/>
  <c r="S328" i="17"/>
  <c r="I449" i="18"/>
  <c r="S320" i="17"/>
  <c r="I441" i="18"/>
  <c r="S312" i="17"/>
  <c r="I433" i="18"/>
  <c r="S609" i="17"/>
  <c r="I746" i="18"/>
  <c r="S592" i="17"/>
  <c r="I728" i="18"/>
  <c r="S576" i="17"/>
  <c r="I711" i="18"/>
  <c r="S560" i="17"/>
  <c r="I694" i="18"/>
  <c r="S544" i="17"/>
  <c r="I678" i="18"/>
  <c r="S531" i="17"/>
  <c r="S524" i="17"/>
  <c r="I657" i="18"/>
  <c r="S516" i="17"/>
  <c r="I648" i="18"/>
  <c r="S508" i="17"/>
  <c r="I640" i="18"/>
  <c r="S500" i="17"/>
  <c r="I632" i="18"/>
  <c r="S492" i="17"/>
  <c r="I624" i="18"/>
  <c r="S484" i="17"/>
  <c r="I616" i="18"/>
  <c r="S476" i="17"/>
  <c r="I607" i="18"/>
  <c r="S608" i="17"/>
  <c r="I745" i="18"/>
  <c r="S595" i="17"/>
  <c r="I731" i="18"/>
  <c r="S579" i="17"/>
  <c r="I714" i="18"/>
  <c r="S563" i="17"/>
  <c r="I698" i="18"/>
  <c r="S435" i="17"/>
  <c r="I563" i="18"/>
  <c r="S343" i="17"/>
  <c r="I466" i="18"/>
  <c r="S335" i="17"/>
  <c r="I456" i="18"/>
  <c r="S327" i="17"/>
  <c r="I448" i="18"/>
  <c r="S319" i="17"/>
  <c r="I440" i="18"/>
  <c r="S311" i="17"/>
  <c r="I432" i="18"/>
  <c r="S459" i="17"/>
  <c r="I589" i="18"/>
  <c r="S443" i="17"/>
  <c r="I571" i="18"/>
  <c r="S186" i="17"/>
  <c r="I293" i="18"/>
  <c r="S182" i="17"/>
  <c r="I289" i="18"/>
  <c r="S178" i="17"/>
  <c r="I285" i="18"/>
  <c r="S174" i="17"/>
  <c r="I280" i="18"/>
  <c r="S170" i="17"/>
  <c r="I276" i="18"/>
  <c r="S166" i="17"/>
  <c r="I272" i="18"/>
  <c r="S162" i="17"/>
  <c r="I268" i="18"/>
  <c r="S158" i="17"/>
  <c r="I264" i="18"/>
  <c r="S154" i="17"/>
  <c r="I260" i="18"/>
  <c r="S420" i="17"/>
  <c r="I546" i="18"/>
  <c r="S404" i="17"/>
  <c r="I530" i="18"/>
  <c r="S388" i="17"/>
  <c r="I512" i="18"/>
  <c r="S372" i="17"/>
  <c r="I496" i="18"/>
  <c r="S356" i="17"/>
  <c r="I479" i="18"/>
  <c r="S472" i="17"/>
  <c r="I603" i="18"/>
  <c r="S464" i="17"/>
  <c r="I594" i="18"/>
  <c r="S456" i="17"/>
  <c r="I586" i="18"/>
  <c r="S448" i="17"/>
  <c r="I578" i="18"/>
  <c r="S428" i="17"/>
  <c r="I556" i="18"/>
  <c r="S80" i="17"/>
  <c r="I183" i="18"/>
  <c r="S64" i="17"/>
  <c r="I166" i="18"/>
  <c r="S48" i="17"/>
  <c r="I150" i="18"/>
  <c r="S152" i="17"/>
  <c r="I257" i="18"/>
  <c r="S136" i="17"/>
  <c r="I241" i="18"/>
  <c r="S91" i="17"/>
  <c r="I195" i="18"/>
  <c r="S75" i="17"/>
  <c r="I178" i="18"/>
  <c r="S59" i="17"/>
  <c r="I161" i="18"/>
  <c r="S43" i="17"/>
  <c r="I145" i="18"/>
  <c r="S138" i="17"/>
  <c r="I243" i="18"/>
  <c r="S93" i="17"/>
  <c r="I197" i="18"/>
  <c r="S77" i="17"/>
  <c r="I180" i="18"/>
  <c r="S61" i="17"/>
  <c r="I163" i="18"/>
  <c r="S45" i="17"/>
  <c r="I147" i="18"/>
  <c r="S614" i="17"/>
  <c r="I751" i="18"/>
  <c r="S582" i="17"/>
  <c r="I717" i="18"/>
  <c r="S566" i="17"/>
  <c r="I701" i="18"/>
  <c r="S550" i="17"/>
  <c r="I684" i="18"/>
  <c r="S535" i="17"/>
  <c r="I668" i="18"/>
  <c r="S561" i="17"/>
  <c r="I696" i="18"/>
  <c r="S509" i="17"/>
  <c r="I641" i="18"/>
  <c r="S573" i="17"/>
  <c r="I708" i="18"/>
  <c r="S505" i="17"/>
  <c r="I637" i="18"/>
  <c r="S493" i="17"/>
  <c r="I625" i="18"/>
  <c r="S445" i="17"/>
  <c r="I573" i="18"/>
  <c r="S409" i="17"/>
  <c r="I535" i="18"/>
  <c r="S387" i="17"/>
  <c r="I511" i="18"/>
  <c r="S367" i="17"/>
  <c r="I491" i="18"/>
  <c r="S345" i="17"/>
  <c r="I468" i="18"/>
  <c r="S491" i="17"/>
  <c r="I623" i="18"/>
  <c r="S434" i="17"/>
  <c r="I562" i="18"/>
  <c r="S410" i="17"/>
  <c r="I536" i="18"/>
  <c r="S346" i="17"/>
  <c r="I469" i="18"/>
  <c r="S282" i="17"/>
  <c r="I399" i="18"/>
  <c r="S266" i="17"/>
  <c r="I382" i="18"/>
  <c r="S250" i="17"/>
  <c r="I366" i="18"/>
  <c r="S235" i="17"/>
  <c r="S219" i="17"/>
  <c r="I332" i="18"/>
  <c r="S203" i="17"/>
  <c r="I315" i="18"/>
  <c r="S131" i="17"/>
  <c r="I236" i="18"/>
  <c r="S115" i="17"/>
  <c r="I219" i="18"/>
  <c r="S497" i="17"/>
  <c r="I629" i="18"/>
  <c r="S436" i="17"/>
  <c r="I564" i="18"/>
  <c r="S406" i="17"/>
  <c r="I532" i="18"/>
  <c r="S374" i="17"/>
  <c r="I498" i="18"/>
  <c r="S307" i="17"/>
  <c r="I425" i="18"/>
  <c r="S278" i="17"/>
  <c r="I395" i="18"/>
  <c r="S246" i="17"/>
  <c r="I362" i="18"/>
  <c r="S234" i="17"/>
  <c r="I347" i="18"/>
  <c r="S202" i="17"/>
  <c r="I314" i="18"/>
  <c r="S122" i="17"/>
  <c r="I226" i="18"/>
  <c r="S277" i="17"/>
  <c r="I394" i="18"/>
  <c r="S245" i="17"/>
  <c r="I360" i="18"/>
  <c r="S228" i="17"/>
  <c r="I341" i="18"/>
  <c r="S212" i="17"/>
  <c r="I324" i="18"/>
  <c r="S196" i="17"/>
  <c r="I308" i="18"/>
  <c r="S145" i="17"/>
  <c r="I250" i="18"/>
  <c r="S116" i="17"/>
  <c r="I220" i="18"/>
  <c r="S84" i="17"/>
  <c r="I188" i="18"/>
  <c r="S137" i="17"/>
  <c r="I242" i="18"/>
  <c r="S103" i="17"/>
  <c r="I207" i="18"/>
  <c r="S511" i="17"/>
  <c r="I643" i="18"/>
  <c r="S453" i="17"/>
  <c r="I583" i="18"/>
  <c r="S413" i="17"/>
  <c r="I539" i="18"/>
  <c r="S395" i="17"/>
  <c r="I519" i="18"/>
  <c r="S373" i="17"/>
  <c r="I497" i="18"/>
  <c r="S440" i="17"/>
  <c r="I568" i="18"/>
  <c r="S370" i="17"/>
  <c r="I494" i="18"/>
  <c r="S240" i="17"/>
  <c r="I355" i="18"/>
  <c r="S121" i="17"/>
  <c r="I225" i="18"/>
  <c r="S358" i="17"/>
  <c r="I481" i="18"/>
  <c r="S225" i="17"/>
  <c r="I338" i="18"/>
  <c r="S193" i="17"/>
  <c r="I305" i="18"/>
  <c r="S290" i="17"/>
  <c r="I407" i="18"/>
  <c r="S247" i="17"/>
  <c r="I363" i="18"/>
  <c r="S113" i="17"/>
  <c r="I217" i="18"/>
  <c r="S90" i="17"/>
  <c r="I194" i="18"/>
  <c r="S263" i="17"/>
  <c r="I379" i="18"/>
  <c r="S151" i="17"/>
  <c r="I256" i="18"/>
  <c r="S581" i="17"/>
  <c r="I716" i="18"/>
  <c r="S417" i="17"/>
  <c r="I543" i="18"/>
  <c r="S353" i="17"/>
  <c r="I476" i="18"/>
  <c r="S260" i="17"/>
  <c r="I376" i="18"/>
  <c r="S232" i="17"/>
  <c r="I345" i="18"/>
  <c r="S281" i="17"/>
  <c r="I398" i="18"/>
  <c r="S369" i="17"/>
  <c r="I493" i="18"/>
  <c r="S224" i="17"/>
  <c r="I337" i="18"/>
  <c r="S279" i="17"/>
  <c r="I396" i="18"/>
  <c r="S530" i="17"/>
  <c r="I663" i="18"/>
  <c r="S534" i="17"/>
  <c r="I667" i="18"/>
  <c r="S205" i="17"/>
  <c r="I317" i="18"/>
  <c r="S303" i="17"/>
  <c r="I421" i="18"/>
  <c r="S118" i="17"/>
  <c r="I222" i="18"/>
  <c r="S619" i="17"/>
  <c r="I756" i="18"/>
  <c r="S200" i="17"/>
  <c r="I312" i="18"/>
  <c r="S366" i="17"/>
  <c r="I490" i="18"/>
  <c r="S106" i="17"/>
  <c r="M641" i="17"/>
  <c r="R641" i="17" s="1"/>
  <c r="M637" i="17"/>
  <c r="R637" i="17" s="1"/>
  <c r="M642" i="17"/>
  <c r="R642" i="17" s="1"/>
  <c r="M630" i="17"/>
  <c r="R630" i="17" s="1"/>
  <c r="R610" i="17"/>
  <c r="R335" i="17"/>
  <c r="R407" i="17"/>
  <c r="R412" i="17"/>
  <c r="R276" i="17"/>
  <c r="R600" i="17"/>
  <c r="R85" i="17"/>
  <c r="R180" i="17"/>
  <c r="R386" i="17"/>
  <c r="R496" i="17"/>
  <c r="R450" i="17"/>
  <c r="R212" i="17"/>
  <c r="R453" i="17"/>
  <c r="R584" i="17"/>
  <c r="R401" i="17"/>
  <c r="R127" i="17"/>
  <c r="R244" i="17"/>
  <c r="R527" i="17"/>
  <c r="R581" i="17"/>
  <c r="M633" i="17"/>
  <c r="R633" i="17" s="1"/>
  <c r="M631" i="17"/>
  <c r="R631" i="17" s="1"/>
  <c r="M629" i="17"/>
  <c r="R629" i="17" s="1"/>
  <c r="M627" i="17"/>
  <c r="R627" i="17" s="1"/>
  <c r="M632" i="17"/>
  <c r="R632" i="17" s="1"/>
  <c r="M676" i="17"/>
  <c r="R676" i="17" s="1"/>
  <c r="T676" i="17" s="1"/>
  <c r="M674" i="17"/>
  <c r="R674" i="17" s="1"/>
  <c r="T674" i="17" s="1"/>
  <c r="M673" i="17"/>
  <c r="R673" i="17" s="1"/>
  <c r="T673" i="17" s="1"/>
  <c r="M679" i="17"/>
  <c r="R679" i="17" s="1"/>
  <c r="T679" i="17" s="1"/>
  <c r="M680" i="17"/>
  <c r="R680" i="17" s="1"/>
  <c r="T680" i="17" s="1"/>
  <c r="M682" i="17"/>
  <c r="R682" i="17" s="1"/>
  <c r="T682" i="17" s="1"/>
  <c r="M683" i="17"/>
  <c r="R683" i="17" s="1"/>
  <c r="T683" i="17" s="1"/>
  <c r="M684" i="17"/>
  <c r="R684" i="17" s="1"/>
  <c r="T684" i="17" s="1"/>
  <c r="M675" i="17"/>
  <c r="R675" i="17" s="1"/>
  <c r="T675" i="17" s="1"/>
  <c r="R606" i="17"/>
  <c r="R353" i="17"/>
  <c r="R468" i="17"/>
  <c r="R157" i="17"/>
  <c r="R221" i="17"/>
  <c r="R285" i="17"/>
  <c r="R422" i="17"/>
  <c r="R554" i="17"/>
  <c r="R514" i="17"/>
  <c r="R551" i="17"/>
  <c r="R103" i="17"/>
  <c r="R616" i="17"/>
  <c r="R605" i="17"/>
  <c r="R300" i="17"/>
  <c r="R99" i="17"/>
  <c r="R86" i="17"/>
  <c r="R345" i="17"/>
  <c r="R52" i="17"/>
  <c r="R111" i="17"/>
  <c r="R348" i="17"/>
  <c r="R164" i="17"/>
  <c r="R196" i="17"/>
  <c r="R228" i="17"/>
  <c r="R260" i="17"/>
  <c r="R292" i="17"/>
  <c r="R495" i="17"/>
  <c r="R582" i="17"/>
  <c r="R579" i="17"/>
  <c r="R528" i="17"/>
  <c r="R334" i="17"/>
  <c r="R617" i="17"/>
  <c r="R597" i="17"/>
  <c r="R351" i="17"/>
  <c r="R189" i="17"/>
  <c r="R253" i="17"/>
  <c r="R481" i="17"/>
  <c r="R439" i="17"/>
  <c r="R320" i="17"/>
  <c r="R612" i="17"/>
  <c r="R601" i="17"/>
  <c r="R299" i="17"/>
  <c r="R415" i="17"/>
  <c r="R136" i="17"/>
  <c r="R409" i="17"/>
  <c r="R77" i="17"/>
  <c r="R120" i="17"/>
  <c r="R384" i="17"/>
  <c r="R173" i="17"/>
  <c r="R205" i="17"/>
  <c r="R237" i="17"/>
  <c r="R269" i="17"/>
  <c r="R358" i="17"/>
  <c r="R459" i="17"/>
  <c r="R513" i="17"/>
  <c r="R321" i="17"/>
  <c r="R482" i="17"/>
  <c r="R556" i="17"/>
  <c r="R135" i="17"/>
  <c r="R54" i="17"/>
  <c r="R614" i="17"/>
  <c r="R609" i="17"/>
  <c r="R604" i="17"/>
  <c r="R621" i="17"/>
  <c r="R399" i="17"/>
  <c r="R144" i="17"/>
  <c r="R393" i="17"/>
  <c r="R138" i="17"/>
  <c r="R45" i="17"/>
  <c r="R56" i="17"/>
  <c r="R452" i="17"/>
  <c r="R112" i="17"/>
  <c r="R128" i="17"/>
  <c r="R352" i="17"/>
  <c r="R416" i="17"/>
  <c r="R165" i="17"/>
  <c r="R181" i="17"/>
  <c r="R197" i="17"/>
  <c r="R213" i="17"/>
  <c r="R229" i="17"/>
  <c r="R245" i="17"/>
  <c r="R261" i="17"/>
  <c r="R277" i="17"/>
  <c r="R293" i="17"/>
  <c r="R390" i="17"/>
  <c r="R457" i="17"/>
  <c r="R497" i="17"/>
  <c r="R586" i="17"/>
  <c r="R337" i="17"/>
  <c r="R583" i="17"/>
  <c r="R498" i="17"/>
  <c r="R529" i="17"/>
  <c r="R588" i="17"/>
  <c r="R336" i="17"/>
  <c r="R585" i="17"/>
  <c r="R373" i="17"/>
  <c r="R618" i="17"/>
  <c r="R613" i="17"/>
  <c r="R608" i="17"/>
  <c r="R602" i="17"/>
  <c r="R598" i="17"/>
  <c r="R359" i="17"/>
  <c r="R91" i="17"/>
  <c r="R369" i="17"/>
  <c r="R146" i="17"/>
  <c r="R53" i="17"/>
  <c r="R305" i="17"/>
  <c r="R466" i="17"/>
  <c r="R119" i="17"/>
  <c r="R380" i="17"/>
  <c r="R156" i="17"/>
  <c r="R172" i="17"/>
  <c r="R188" i="17"/>
  <c r="R204" i="17"/>
  <c r="R220" i="17"/>
  <c r="R236" i="17"/>
  <c r="R252" i="17"/>
  <c r="R268" i="17"/>
  <c r="R284" i="17"/>
  <c r="R354" i="17"/>
  <c r="R418" i="17"/>
  <c r="R455" i="17"/>
  <c r="R479" i="17"/>
  <c r="R511" i="17"/>
  <c r="R550" i="17"/>
  <c r="R319" i="17"/>
  <c r="R435" i="17"/>
  <c r="R480" i="17"/>
  <c r="R512" i="17"/>
  <c r="R552" i="17"/>
  <c r="R318" i="17"/>
  <c r="R437" i="17"/>
  <c r="R547" i="17"/>
  <c r="R436" i="17"/>
  <c r="R148" i="17"/>
  <c r="R150" i="17"/>
  <c r="M672" i="17"/>
  <c r="R672" i="17" s="1"/>
  <c r="T672" i="17" s="1"/>
  <c r="M678" i="17"/>
  <c r="R678" i="17" s="1"/>
  <c r="T678" i="17" s="1"/>
  <c r="M640" i="17"/>
  <c r="R640" i="17" s="1"/>
  <c r="M638" i="17"/>
  <c r="R638" i="17" s="1"/>
  <c r="R419" i="17"/>
  <c r="R403" i="17"/>
  <c r="R387" i="17"/>
  <c r="R371" i="17"/>
  <c r="R355" i="17"/>
  <c r="R434" i="17"/>
  <c r="R413" i="17"/>
  <c r="R381" i="17"/>
  <c r="R349" i="17"/>
  <c r="R74" i="17"/>
  <c r="R365" i="17"/>
  <c r="R397" i="17"/>
  <c r="R363" i="17"/>
  <c r="R97" i="17"/>
  <c r="R95" i="17"/>
  <c r="R59" i="17"/>
  <c r="R42" i="17"/>
  <c r="R142" i="17"/>
  <c r="R140" i="17"/>
  <c r="R100" i="17"/>
  <c r="R98" i="17"/>
  <c r="R78" i="17"/>
  <c r="R58" i="17"/>
  <c r="R43" i="17"/>
  <c r="R395" i="17"/>
  <c r="R145" i="17"/>
  <c r="R143" i="17"/>
  <c r="R84" i="17"/>
  <c r="R67" i="17"/>
  <c r="R50" i="17"/>
  <c r="R51" i="17"/>
  <c r="R66" i="17"/>
  <c r="R39" i="17"/>
  <c r="R87" i="17"/>
  <c r="R92" i="17"/>
  <c r="R411" i="17"/>
  <c r="R151" i="17"/>
  <c r="R63" i="17"/>
  <c r="R137" i="17"/>
  <c r="R379" i="17"/>
  <c r="R389" i="17"/>
  <c r="R553" i="17"/>
  <c r="R537" i="17"/>
  <c r="R543" i="17"/>
  <c r="R593" i="17"/>
  <c r="R577" i="17"/>
  <c r="R561" i="17"/>
  <c r="R433" i="17"/>
  <c r="R340" i="17"/>
  <c r="R332" i="17"/>
  <c r="R324" i="17"/>
  <c r="R316" i="17"/>
  <c r="R580" i="17"/>
  <c r="R564" i="17"/>
  <c r="R548" i="17"/>
  <c r="R533" i="17"/>
  <c r="R526" i="17"/>
  <c r="R518" i="17"/>
  <c r="R510" i="17"/>
  <c r="R502" i="17"/>
  <c r="R494" i="17"/>
  <c r="R486" i="17"/>
  <c r="R478" i="17"/>
  <c r="R591" i="17"/>
  <c r="R575" i="17"/>
  <c r="R559" i="17"/>
  <c r="R431" i="17"/>
  <c r="R341" i="17"/>
  <c r="R333" i="17"/>
  <c r="R325" i="17"/>
  <c r="R594" i="17"/>
  <c r="R578" i="17"/>
  <c r="R562" i="17"/>
  <c r="R546" i="17"/>
  <c r="R525" i="17"/>
  <c r="R517" i="17"/>
  <c r="R509" i="17"/>
  <c r="R501" i="17"/>
  <c r="R493" i="17"/>
  <c r="R485" i="17"/>
  <c r="R477" i="17"/>
  <c r="R465" i="17"/>
  <c r="R449" i="17"/>
  <c r="R467" i="17"/>
  <c r="R451" i="17"/>
  <c r="R308" i="17"/>
  <c r="R438" i="17"/>
  <c r="R414" i="17"/>
  <c r="R398" i="17"/>
  <c r="R382" i="17"/>
  <c r="R366" i="17"/>
  <c r="R350" i="17"/>
  <c r="R295" i="17"/>
  <c r="R291" i="17"/>
  <c r="R287" i="17"/>
  <c r="R283" i="17"/>
  <c r="R279" i="17"/>
  <c r="R275" i="17"/>
  <c r="R271" i="17"/>
  <c r="R267" i="17"/>
  <c r="R263" i="17"/>
  <c r="R259" i="17"/>
  <c r="R255" i="17"/>
  <c r="R251" i="17"/>
  <c r="R247" i="17"/>
  <c r="R243" i="17"/>
  <c r="R239" i="17"/>
  <c r="R231" i="17"/>
  <c r="R227" i="17"/>
  <c r="R223" i="17"/>
  <c r="R219" i="17"/>
  <c r="R215" i="17"/>
  <c r="R211" i="17"/>
  <c r="R207" i="17"/>
  <c r="R203" i="17"/>
  <c r="R199" i="17"/>
  <c r="R195" i="17"/>
  <c r="R191" i="17"/>
  <c r="R187" i="17"/>
  <c r="R183" i="17"/>
  <c r="R179" i="17"/>
  <c r="R175" i="17"/>
  <c r="R171" i="17"/>
  <c r="R167" i="17"/>
  <c r="R163" i="17"/>
  <c r="R159" i="17"/>
  <c r="R155" i="17"/>
  <c r="R430" i="17"/>
  <c r="R408" i="17"/>
  <c r="R392" i="17"/>
  <c r="R376" i="17"/>
  <c r="R360" i="17"/>
  <c r="R344" i="17"/>
  <c r="R302" i="17"/>
  <c r="R134" i="17"/>
  <c r="R130" i="17"/>
  <c r="R126" i="17"/>
  <c r="R122" i="17"/>
  <c r="R118" i="17"/>
  <c r="R114" i="17"/>
  <c r="R110" i="17"/>
  <c r="R472" i="17"/>
  <c r="R464" i="17"/>
  <c r="R456" i="17"/>
  <c r="R448" i="17"/>
  <c r="R428" i="17"/>
  <c r="R80" i="17"/>
  <c r="R64" i="17"/>
  <c r="R48" i="17"/>
  <c r="R41" i="17"/>
  <c r="R49" i="17"/>
  <c r="R57" i="17"/>
  <c r="R65" i="17"/>
  <c r="R73" i="17"/>
  <c r="R81" i="17"/>
  <c r="R88" i="17"/>
  <c r="R96" i="17"/>
  <c r="R104" i="17"/>
  <c r="R141" i="17"/>
  <c r="R149" i="17"/>
  <c r="R55" i="17"/>
  <c r="R90" i="17"/>
  <c r="R70" i="17"/>
  <c r="R62" i="17"/>
  <c r="R105" i="17"/>
  <c r="R347" i="17"/>
  <c r="R421" i="17"/>
  <c r="R405" i="17"/>
  <c r="R549" i="17"/>
  <c r="R534" i="17"/>
  <c r="R539" i="17"/>
  <c r="R589" i="17"/>
  <c r="R573" i="17"/>
  <c r="R557" i="17"/>
  <c r="R429" i="17"/>
  <c r="R338" i="17"/>
  <c r="R330" i="17"/>
  <c r="R322" i="17"/>
  <c r="R314" i="17"/>
  <c r="R592" i="17"/>
  <c r="R576" i="17"/>
  <c r="R560" i="17"/>
  <c r="R544" i="17"/>
  <c r="R531" i="17"/>
  <c r="H664" i="18" s="1"/>
  <c r="R524" i="17"/>
  <c r="R516" i="17"/>
  <c r="R508" i="17"/>
  <c r="R500" i="17"/>
  <c r="R492" i="17"/>
  <c r="R484" i="17"/>
  <c r="R476" i="17"/>
  <c r="R587" i="17"/>
  <c r="R571" i="17"/>
  <c r="R555" i="17"/>
  <c r="R427" i="17"/>
  <c r="R339" i="17"/>
  <c r="R331" i="17"/>
  <c r="R323" i="17"/>
  <c r="R315" i="17"/>
  <c r="R590" i="17"/>
  <c r="R574" i="17"/>
  <c r="R558" i="17"/>
  <c r="R542" i="17"/>
  <c r="R530" i="17"/>
  <c r="R523" i="17"/>
  <c r="R515" i="17"/>
  <c r="R507" i="17"/>
  <c r="R499" i="17"/>
  <c r="R491" i="17"/>
  <c r="R483" i="17"/>
  <c r="R475" i="17"/>
  <c r="R461" i="17"/>
  <c r="R445" i="17"/>
  <c r="R463" i="17"/>
  <c r="R447" i="17"/>
  <c r="R424" i="17"/>
  <c r="R410" i="17"/>
  <c r="R394" i="17"/>
  <c r="R378" i="17"/>
  <c r="R362" i="17"/>
  <c r="R346" i="17"/>
  <c r="R294" i="17"/>
  <c r="R290" i="17"/>
  <c r="R286" i="17"/>
  <c r="R282" i="17"/>
  <c r="R278" i="17"/>
  <c r="R274" i="17"/>
  <c r="R270" i="17"/>
  <c r="R266" i="17"/>
  <c r="R262" i="17"/>
  <c r="R258" i="17"/>
  <c r="R254" i="17"/>
  <c r="R250" i="17"/>
  <c r="R246" i="17"/>
  <c r="R242" i="17"/>
  <c r="R238" i="17"/>
  <c r="R234" i="17"/>
  <c r="R230" i="17"/>
  <c r="R226" i="17"/>
  <c r="R222" i="17"/>
  <c r="R218" i="17"/>
  <c r="R214" i="17"/>
  <c r="R210" i="17"/>
  <c r="R206" i="17"/>
  <c r="R202" i="17"/>
  <c r="R198" i="17"/>
  <c r="R194" i="17"/>
  <c r="R190" i="17"/>
  <c r="R186" i="17"/>
  <c r="R182" i="17"/>
  <c r="R178" i="17"/>
  <c r="R174" i="17"/>
  <c r="R170" i="17"/>
  <c r="R166" i="17"/>
  <c r="R162" i="17"/>
  <c r="R158" i="17"/>
  <c r="R154" i="17"/>
  <c r="R420" i="17"/>
  <c r="R404" i="17"/>
  <c r="R388" i="17"/>
  <c r="R372" i="17"/>
  <c r="R356" i="17"/>
  <c r="R301" i="17"/>
  <c r="R133" i="17"/>
  <c r="R129" i="17"/>
  <c r="R125" i="17"/>
  <c r="R121" i="17"/>
  <c r="R117" i="17"/>
  <c r="R113" i="17"/>
  <c r="R109" i="17"/>
  <c r="R470" i="17"/>
  <c r="R462" i="17"/>
  <c r="R454" i="17"/>
  <c r="R446" i="17"/>
  <c r="R426" i="17"/>
  <c r="R76" i="17"/>
  <c r="R60" i="17"/>
  <c r="R44" i="17"/>
  <c r="R298" i="17"/>
  <c r="R385" i="17"/>
  <c r="R75" i="17"/>
  <c r="R83" i="17"/>
  <c r="R102" i="17"/>
  <c r="R615" i="17"/>
  <c r="R611" i="17"/>
  <c r="R607" i="17"/>
  <c r="R603" i="17"/>
  <c r="R599" i="17"/>
  <c r="R596" i="17"/>
  <c r="R620" i="17"/>
  <c r="R307" i="17"/>
  <c r="R375" i="17"/>
  <c r="R147" i="17"/>
  <c r="R71" i="17"/>
  <c r="R93" i="17"/>
  <c r="R61" i="17"/>
  <c r="R68" i="17"/>
  <c r="R442" i="17"/>
  <c r="R458" i="17"/>
  <c r="R107" i="17"/>
  <c r="R115" i="17"/>
  <c r="R123" i="17"/>
  <c r="R131" i="17"/>
  <c r="R303" i="17"/>
  <c r="R364" i="17"/>
  <c r="R396" i="17"/>
  <c r="R432" i="17"/>
  <c r="R160" i="17"/>
  <c r="R168" i="17"/>
  <c r="R176" i="17"/>
  <c r="R184" i="17"/>
  <c r="R192" i="17"/>
  <c r="R200" i="17"/>
  <c r="R208" i="17"/>
  <c r="R216" i="17"/>
  <c r="R224" i="17"/>
  <c r="R232" i="17"/>
  <c r="R240" i="17"/>
  <c r="R248" i="17"/>
  <c r="R256" i="17"/>
  <c r="R264" i="17"/>
  <c r="R272" i="17"/>
  <c r="R280" i="17"/>
  <c r="R288" i="17"/>
  <c r="R296" i="17"/>
  <c r="R370" i="17"/>
  <c r="R402" i="17"/>
  <c r="R440" i="17"/>
  <c r="R309" i="17"/>
  <c r="R471" i="17"/>
  <c r="R469" i="17"/>
  <c r="R487" i="17"/>
  <c r="R503" i="17"/>
  <c r="R519" i="17"/>
  <c r="R535" i="17"/>
  <c r="R566" i="17"/>
  <c r="R311" i="17"/>
  <c r="R327" i="17"/>
  <c r="R343" i="17"/>
  <c r="R563" i="17"/>
  <c r="R595" i="17"/>
  <c r="R488" i="17"/>
  <c r="R504" i="17"/>
  <c r="R520" i="17"/>
  <c r="R568" i="17"/>
  <c r="R310" i="17"/>
  <c r="R326" i="17"/>
  <c r="R342" i="17"/>
  <c r="R565" i="17"/>
  <c r="R532" i="17"/>
  <c r="R541" i="17"/>
  <c r="R357" i="17"/>
  <c r="R46" i="17"/>
  <c r="R82" i="17"/>
  <c r="R619" i="17"/>
  <c r="R306" i="17"/>
  <c r="R297" i="17"/>
  <c r="R391" i="17"/>
  <c r="R383" i="17"/>
  <c r="R367" i="17"/>
  <c r="R152" i="17"/>
  <c r="R139" i="17"/>
  <c r="R94" i="17"/>
  <c r="R79" i="17"/>
  <c r="R417" i="17"/>
  <c r="R377" i="17"/>
  <c r="R361" i="17"/>
  <c r="R101" i="17"/>
  <c r="R69" i="17"/>
  <c r="R40" i="17"/>
  <c r="R72" i="17"/>
  <c r="R444" i="17"/>
  <c r="R460" i="17"/>
  <c r="R108" i="17"/>
  <c r="R116" i="17"/>
  <c r="R124" i="17"/>
  <c r="R132" i="17"/>
  <c r="R304" i="17"/>
  <c r="R368" i="17"/>
  <c r="R400" i="17"/>
  <c r="R153" i="17"/>
  <c r="R161" i="17"/>
  <c r="R169" i="17"/>
  <c r="R177" i="17"/>
  <c r="R185" i="17"/>
  <c r="R193" i="17"/>
  <c r="R201" i="17"/>
  <c r="R209" i="17"/>
  <c r="R217" i="17"/>
  <c r="R225" i="17"/>
  <c r="R233" i="17"/>
  <c r="R241" i="17"/>
  <c r="R249" i="17"/>
  <c r="R257" i="17"/>
  <c r="R265" i="17"/>
  <c r="R273" i="17"/>
  <c r="R281" i="17"/>
  <c r="R289" i="17"/>
  <c r="R374" i="17"/>
  <c r="R406" i="17"/>
  <c r="R106" i="17"/>
  <c r="R443" i="17"/>
  <c r="R473" i="17"/>
  <c r="R489" i="17"/>
  <c r="R505" i="17"/>
  <c r="R521" i="17"/>
  <c r="R538" i="17"/>
  <c r="R570" i="17"/>
  <c r="R313" i="17"/>
  <c r="R329" i="17"/>
  <c r="R423" i="17"/>
  <c r="R567" i="17"/>
  <c r="R474" i="17"/>
  <c r="R490" i="17"/>
  <c r="R506" i="17"/>
  <c r="R522" i="17"/>
  <c r="R540" i="17"/>
  <c r="R572" i="17"/>
  <c r="R312" i="17"/>
  <c r="R328" i="17"/>
  <c r="R425" i="17"/>
  <c r="R569" i="17"/>
  <c r="R536" i="17"/>
  <c r="R545" i="17"/>
  <c r="R47" i="17"/>
  <c r="R89" i="17"/>
  <c r="M671" i="17"/>
  <c r="R671" i="17" s="1"/>
  <c r="T671" i="17" s="1"/>
  <c r="M670" i="17"/>
  <c r="R670" i="17" s="1"/>
  <c r="T670" i="17" s="1"/>
  <c r="M669" i="17"/>
  <c r="R669" i="17" s="1"/>
  <c r="T669" i="17" s="1"/>
  <c r="M668" i="17"/>
  <c r="R668" i="17" s="1"/>
  <c r="T668" i="17" s="1"/>
  <c r="M667" i="17"/>
  <c r="R667" i="17" s="1"/>
  <c r="T667" i="17" s="1"/>
  <c r="R625" i="17"/>
  <c r="M639" i="17"/>
  <c r="R639" i="17" s="1"/>
  <c r="M677" i="17"/>
  <c r="R677" i="17" s="1"/>
  <c r="T677" i="17" s="1"/>
  <c r="M636" i="17"/>
  <c r="R636" i="17" s="1"/>
  <c r="M649" i="17"/>
  <c r="R649" i="17" s="1"/>
  <c r="M648" i="17"/>
  <c r="R648" i="17" s="1"/>
  <c r="M647" i="17"/>
  <c r="R647" i="17" s="1"/>
  <c r="M645" i="17"/>
  <c r="R645" i="17" s="1"/>
  <c r="M643" i="17"/>
  <c r="R643" i="17" s="1"/>
  <c r="M646" i="17"/>
  <c r="R646" i="17" s="1"/>
  <c r="M644" i="17"/>
  <c r="R644" i="17" s="1"/>
  <c r="M635" i="17"/>
  <c r="R635" i="17" s="1"/>
  <c r="M634" i="17"/>
  <c r="R634" i="17" s="1"/>
  <c r="M626" i="17"/>
  <c r="R626" i="17" s="1"/>
  <c r="T38" i="17" l="1"/>
  <c r="X38" i="17" s="1"/>
  <c r="N140" i="18" s="1"/>
  <c r="H140" i="18"/>
  <c r="V681" i="17"/>
  <c r="L111" i="18" s="1"/>
  <c r="X681" i="17"/>
  <c r="N111" i="18" s="1"/>
  <c r="W681" i="17"/>
  <c r="M111" i="18" s="1"/>
  <c r="W628" i="17"/>
  <c r="M39" i="18" s="1"/>
  <c r="X628" i="17"/>
  <c r="N39" i="18" s="1"/>
  <c r="V628" i="17"/>
  <c r="L39" i="18" s="1"/>
  <c r="U681" i="17"/>
  <c r="K111" i="18" s="1"/>
  <c r="L96" i="18"/>
  <c r="H96" i="18"/>
  <c r="W679" i="17"/>
  <c r="M109" i="18" s="1"/>
  <c r="H109" i="18"/>
  <c r="U677" i="17"/>
  <c r="K107" i="18" s="1"/>
  <c r="H107" i="18"/>
  <c r="M93" i="18"/>
  <c r="H93" i="18"/>
  <c r="X667" i="17"/>
  <c r="N97" i="18" s="1"/>
  <c r="H97" i="18"/>
  <c r="V671" i="17"/>
  <c r="L101" i="18" s="1"/>
  <c r="H101" i="18"/>
  <c r="W683" i="17"/>
  <c r="M113" i="18" s="1"/>
  <c r="H113" i="18"/>
  <c r="L90" i="18"/>
  <c r="H90" i="18"/>
  <c r="N94" i="18"/>
  <c r="H94" i="18"/>
  <c r="W668" i="17"/>
  <c r="M98" i="18" s="1"/>
  <c r="H98" i="18"/>
  <c r="V678" i="17"/>
  <c r="L108" i="18" s="1"/>
  <c r="H108" i="18"/>
  <c r="V682" i="17"/>
  <c r="L112" i="18" s="1"/>
  <c r="H112" i="18"/>
  <c r="V674" i="17"/>
  <c r="L104" i="18" s="1"/>
  <c r="H104" i="18"/>
  <c r="K92" i="18"/>
  <c r="H92" i="18"/>
  <c r="V670" i="17"/>
  <c r="L100" i="18" s="1"/>
  <c r="H100" i="18"/>
  <c r="U684" i="17"/>
  <c r="K114" i="18" s="1"/>
  <c r="H114" i="18"/>
  <c r="U673" i="17"/>
  <c r="K103" i="18" s="1"/>
  <c r="H103" i="18"/>
  <c r="N91" i="18"/>
  <c r="H91" i="18"/>
  <c r="K95" i="18"/>
  <c r="H95" i="18"/>
  <c r="W669" i="17"/>
  <c r="M99" i="18" s="1"/>
  <c r="H99" i="18"/>
  <c r="X672" i="17"/>
  <c r="N102" i="18" s="1"/>
  <c r="H102" i="18"/>
  <c r="U675" i="17"/>
  <c r="K105" i="18" s="1"/>
  <c r="H105" i="18"/>
  <c r="U680" i="17"/>
  <c r="K110" i="18" s="1"/>
  <c r="H110" i="18"/>
  <c r="X676" i="17"/>
  <c r="N106" i="18" s="1"/>
  <c r="H106" i="18"/>
  <c r="W635" i="17"/>
  <c r="M46" i="18" s="1"/>
  <c r="H46" i="18"/>
  <c r="X645" i="17"/>
  <c r="N56" i="18" s="1"/>
  <c r="H56" i="18"/>
  <c r="X639" i="17"/>
  <c r="N50" i="18" s="1"/>
  <c r="H50" i="18"/>
  <c r="W629" i="17"/>
  <c r="M40" i="18" s="1"/>
  <c r="H40" i="18"/>
  <c r="W637" i="17"/>
  <c r="M48" i="18" s="1"/>
  <c r="H48" i="18"/>
  <c r="W644" i="17"/>
  <c r="M55" i="18" s="1"/>
  <c r="H55" i="18"/>
  <c r="W647" i="17"/>
  <c r="M58" i="18" s="1"/>
  <c r="H58" i="18"/>
  <c r="X625" i="17"/>
  <c r="N36" i="18" s="1"/>
  <c r="H36" i="18"/>
  <c r="W631" i="17"/>
  <c r="M42" i="18" s="1"/>
  <c r="H42" i="18"/>
  <c r="V641" i="17"/>
  <c r="L52" i="18" s="1"/>
  <c r="H52" i="18"/>
  <c r="V626" i="17"/>
  <c r="L37" i="18" s="1"/>
  <c r="H37" i="18"/>
  <c r="V646" i="17"/>
  <c r="L57" i="18" s="1"/>
  <c r="H57" i="18"/>
  <c r="V648" i="17"/>
  <c r="L59" i="18" s="1"/>
  <c r="H59" i="18"/>
  <c r="W638" i="17"/>
  <c r="M49" i="18" s="1"/>
  <c r="H49" i="18"/>
  <c r="U632" i="17"/>
  <c r="K43" i="18" s="1"/>
  <c r="H43" i="18"/>
  <c r="W633" i="17"/>
  <c r="M44" i="18" s="1"/>
  <c r="H44" i="18"/>
  <c r="U630" i="17"/>
  <c r="K41" i="18" s="1"/>
  <c r="H41" i="18"/>
  <c r="V634" i="17"/>
  <c r="L45" i="18" s="1"/>
  <c r="H45" i="18"/>
  <c r="V643" i="17"/>
  <c r="L54" i="18" s="1"/>
  <c r="H54" i="18"/>
  <c r="V649" i="17"/>
  <c r="L60" i="18" s="1"/>
  <c r="H60" i="18"/>
  <c r="V636" i="17"/>
  <c r="L47" i="18" s="1"/>
  <c r="H47" i="18"/>
  <c r="W640" i="17"/>
  <c r="M51" i="18" s="1"/>
  <c r="H51" i="18"/>
  <c r="V627" i="17"/>
  <c r="L38" i="18" s="1"/>
  <c r="H38" i="18"/>
  <c r="W642" i="17"/>
  <c r="M53" i="18" s="1"/>
  <c r="H53" i="18"/>
  <c r="T540" i="17"/>
  <c r="X540" i="17" s="1"/>
  <c r="N674" i="18" s="1"/>
  <c r="H674" i="18"/>
  <c r="T313" i="17"/>
  <c r="X313" i="17" s="1"/>
  <c r="N434" i="18" s="1"/>
  <c r="H434" i="18"/>
  <c r="T106" i="17"/>
  <c r="H210" i="18"/>
  <c r="T217" i="17"/>
  <c r="X217" i="17" s="1"/>
  <c r="N329" i="18" s="1"/>
  <c r="H329" i="18"/>
  <c r="T153" i="17"/>
  <c r="U153" i="17" s="1"/>
  <c r="K259" i="18" s="1"/>
  <c r="H259" i="18"/>
  <c r="T460" i="17"/>
  <c r="V460" i="17" s="1"/>
  <c r="L590" i="18" s="1"/>
  <c r="H590" i="18"/>
  <c r="T417" i="17"/>
  <c r="U417" i="17" s="1"/>
  <c r="K543" i="18" s="1"/>
  <c r="H543" i="18"/>
  <c r="T297" i="17"/>
  <c r="V297" i="17" s="1"/>
  <c r="L415" i="18" s="1"/>
  <c r="H415" i="18"/>
  <c r="T565" i="17"/>
  <c r="H700" i="18"/>
  <c r="T488" i="17"/>
  <c r="U488" i="17" s="1"/>
  <c r="K620" i="18" s="1"/>
  <c r="H620" i="18"/>
  <c r="T519" i="17"/>
  <c r="U519" i="17" s="1"/>
  <c r="K651" i="18" s="1"/>
  <c r="H651" i="18"/>
  <c r="T370" i="17"/>
  <c r="U370" i="17" s="1"/>
  <c r="K494" i="18" s="1"/>
  <c r="H494" i="18"/>
  <c r="T240" i="17"/>
  <c r="W240" i="17" s="1"/>
  <c r="M355" i="18" s="1"/>
  <c r="H355" i="18"/>
  <c r="T176" i="17"/>
  <c r="V176" i="17" s="1"/>
  <c r="L282" i="18" s="1"/>
  <c r="H282" i="18"/>
  <c r="T123" i="17"/>
  <c r="H227" i="18"/>
  <c r="T603" i="17"/>
  <c r="W603" i="17" s="1"/>
  <c r="M740" i="18" s="1"/>
  <c r="H740" i="18"/>
  <c r="T298" i="17"/>
  <c r="U298" i="17" s="1"/>
  <c r="K416" i="18" s="1"/>
  <c r="H416" i="18"/>
  <c r="T470" i="17"/>
  <c r="U470" i="17" s="1"/>
  <c r="K601" i="18" s="1"/>
  <c r="H601" i="18"/>
  <c r="T301" i="17"/>
  <c r="H419" i="18"/>
  <c r="T162" i="17"/>
  <c r="X162" i="17" s="1"/>
  <c r="N268" i="18" s="1"/>
  <c r="H268" i="18"/>
  <c r="T210" i="17"/>
  <c r="W210" i="17" s="1"/>
  <c r="M322" i="18" s="1"/>
  <c r="H322" i="18"/>
  <c r="T226" i="17"/>
  <c r="W226" i="17" s="1"/>
  <c r="M339" i="18" s="1"/>
  <c r="H339" i="18"/>
  <c r="T258" i="17"/>
  <c r="W258" i="17" s="1"/>
  <c r="M374" i="18" s="1"/>
  <c r="H374" i="18"/>
  <c r="T290" i="17"/>
  <c r="V290" i="17" s="1"/>
  <c r="L407" i="18" s="1"/>
  <c r="H407" i="18"/>
  <c r="T475" i="17"/>
  <c r="U475" i="17" s="1"/>
  <c r="K606" i="18" s="1"/>
  <c r="H606" i="18"/>
  <c r="T542" i="17"/>
  <c r="V542" i="17" s="1"/>
  <c r="L676" i="18" s="1"/>
  <c r="H676" i="18"/>
  <c r="T427" i="17"/>
  <c r="H553" i="18"/>
  <c r="T508" i="17"/>
  <c r="W508" i="17" s="1"/>
  <c r="M640" i="18" s="1"/>
  <c r="H640" i="18"/>
  <c r="T314" i="17"/>
  <c r="V314" i="17" s="1"/>
  <c r="L435" i="18" s="1"/>
  <c r="H435" i="18"/>
  <c r="T539" i="17"/>
  <c r="W539" i="17" s="1"/>
  <c r="M672" i="18" s="1"/>
  <c r="H672" i="18"/>
  <c r="T70" i="17"/>
  <c r="H173" i="18"/>
  <c r="T81" i="17"/>
  <c r="U81" i="17" s="1"/>
  <c r="K184" i="18" s="1"/>
  <c r="H184" i="18"/>
  <c r="T80" i="17"/>
  <c r="H183" i="18"/>
  <c r="T118" i="17"/>
  <c r="V118" i="17" s="1"/>
  <c r="L222" i="18" s="1"/>
  <c r="H222" i="18"/>
  <c r="T376" i="17"/>
  <c r="U376" i="17" s="1"/>
  <c r="K500" i="18" s="1"/>
  <c r="H500" i="18"/>
  <c r="T171" i="17"/>
  <c r="X171" i="17" s="1"/>
  <c r="N277" i="18" s="1"/>
  <c r="H277" i="18"/>
  <c r="T203" i="17"/>
  <c r="H315" i="18"/>
  <c r="T235" i="17"/>
  <c r="V235" i="17" s="1"/>
  <c r="L348" i="18" s="1"/>
  <c r="T267" i="17"/>
  <c r="U267" i="17" s="1"/>
  <c r="K383" i="18" s="1"/>
  <c r="H383" i="18"/>
  <c r="T350" i="17"/>
  <c r="V350" i="17" s="1"/>
  <c r="L473" i="18" s="1"/>
  <c r="H473" i="18"/>
  <c r="T414" i="17"/>
  <c r="U414" i="17" s="1"/>
  <c r="K540" i="18" s="1"/>
  <c r="H540" i="18"/>
  <c r="T485" i="17"/>
  <c r="V485" i="17" s="1"/>
  <c r="L617" i="18" s="1"/>
  <c r="H617" i="18"/>
  <c r="T562" i="17"/>
  <c r="X562" i="17" s="1"/>
  <c r="N697" i="18" s="1"/>
  <c r="H697" i="18"/>
  <c r="T486" i="17"/>
  <c r="U486" i="17" s="1"/>
  <c r="K618" i="18" s="1"/>
  <c r="H618" i="18"/>
  <c r="T564" i="17"/>
  <c r="W564" i="17" s="1"/>
  <c r="M699" i="18" s="1"/>
  <c r="H699" i="18"/>
  <c r="T577" i="17"/>
  <c r="V577" i="17" s="1"/>
  <c r="L712" i="18" s="1"/>
  <c r="H712" i="18"/>
  <c r="T63" i="17"/>
  <c r="H165" i="18"/>
  <c r="T50" i="17"/>
  <c r="X50" i="17" s="1"/>
  <c r="N152" i="18" s="1"/>
  <c r="H152" i="18"/>
  <c r="T78" i="17"/>
  <c r="X78" i="17" s="1"/>
  <c r="N181" i="18" s="1"/>
  <c r="H181" i="18"/>
  <c r="T97" i="17"/>
  <c r="V97" i="17" s="1"/>
  <c r="L201" i="18" s="1"/>
  <c r="H201" i="18"/>
  <c r="T434" i="17"/>
  <c r="H562" i="18"/>
  <c r="T437" i="17"/>
  <c r="X437" i="17" s="1"/>
  <c r="N565" i="18" s="1"/>
  <c r="H565" i="18"/>
  <c r="T511" i="17"/>
  <c r="H643" i="18"/>
  <c r="T354" i="17"/>
  <c r="V354" i="17" s="1"/>
  <c r="L477" i="18" s="1"/>
  <c r="H477" i="18"/>
  <c r="T172" i="17"/>
  <c r="H278" i="18"/>
  <c r="T369" i="17"/>
  <c r="X369" i="17" s="1"/>
  <c r="N493" i="18" s="1"/>
  <c r="H493" i="18"/>
  <c r="T529" i="17"/>
  <c r="H662" i="18"/>
  <c r="T390" i="17"/>
  <c r="V390" i="17" s="1"/>
  <c r="L514" i="18" s="1"/>
  <c r="H514" i="18"/>
  <c r="T181" i="17"/>
  <c r="U181" i="17" s="1"/>
  <c r="K288" i="18" s="1"/>
  <c r="H288" i="18"/>
  <c r="T45" i="17"/>
  <c r="W45" i="17" s="1"/>
  <c r="M147" i="18" s="1"/>
  <c r="H147" i="18"/>
  <c r="T609" i="17"/>
  <c r="H746" i="18"/>
  <c r="T513" i="17"/>
  <c r="X513" i="17" s="1"/>
  <c r="N645" i="18" s="1"/>
  <c r="H645" i="18"/>
  <c r="T120" i="17"/>
  <c r="H224" i="18"/>
  <c r="T320" i="17"/>
  <c r="V320" i="17" s="1"/>
  <c r="L441" i="18" s="1"/>
  <c r="H441" i="18"/>
  <c r="T334" i="17"/>
  <c r="H455" i="18"/>
  <c r="T196" i="17"/>
  <c r="U196" i="17" s="1"/>
  <c r="K308" i="18" s="1"/>
  <c r="H308" i="18"/>
  <c r="T300" i="17"/>
  <c r="X300" i="17" s="1"/>
  <c r="N418" i="18" s="1"/>
  <c r="H418" i="18"/>
  <c r="T353" i="17"/>
  <c r="U353" i="17" s="1"/>
  <c r="K476" i="18" s="1"/>
  <c r="H476" i="18"/>
  <c r="T450" i="17"/>
  <c r="H580" i="18"/>
  <c r="T412" i="17"/>
  <c r="X412" i="17" s="1"/>
  <c r="N538" i="18" s="1"/>
  <c r="H538" i="18"/>
  <c r="T545" i="17"/>
  <c r="H679" i="18"/>
  <c r="T522" i="17"/>
  <c r="V522" i="17" s="1"/>
  <c r="L655" i="18" s="1"/>
  <c r="H655" i="18"/>
  <c r="T570" i="17"/>
  <c r="H705" i="18"/>
  <c r="T273" i="17"/>
  <c r="V273" i="17" s="1"/>
  <c r="L389" i="18" s="1"/>
  <c r="H389" i="18"/>
  <c r="T209" i="17"/>
  <c r="H321" i="18"/>
  <c r="T177" i="17"/>
  <c r="U177" i="17" s="1"/>
  <c r="K283" i="18" s="1"/>
  <c r="H283" i="18"/>
  <c r="T444" i="17"/>
  <c r="H572" i="18"/>
  <c r="T79" i="17"/>
  <c r="W79" i="17" s="1"/>
  <c r="M182" i="18" s="1"/>
  <c r="H182" i="18"/>
  <c r="T306" i="17"/>
  <c r="W306" i="17" s="1"/>
  <c r="M424" i="18" s="1"/>
  <c r="H424" i="18"/>
  <c r="T357" i="17"/>
  <c r="W357" i="17" s="1"/>
  <c r="M480" i="18" s="1"/>
  <c r="H480" i="18"/>
  <c r="T311" i="17"/>
  <c r="V311" i="17" s="1"/>
  <c r="L432" i="18" s="1"/>
  <c r="H432" i="18"/>
  <c r="T309" i="17"/>
  <c r="H427" i="18"/>
  <c r="T264" i="17"/>
  <c r="W264" i="17" s="1"/>
  <c r="M380" i="18" s="1"/>
  <c r="H380" i="18"/>
  <c r="T200" i="17"/>
  <c r="V200" i="17" s="1"/>
  <c r="L312" i="18" s="1"/>
  <c r="H312" i="18"/>
  <c r="T364" i="17"/>
  <c r="X364" i="17" s="1"/>
  <c r="N488" i="18" s="1"/>
  <c r="H488" i="18"/>
  <c r="T68" i="17"/>
  <c r="H171" i="18"/>
  <c r="T620" i="17"/>
  <c r="W620" i="17" s="1"/>
  <c r="M757" i="18" s="1"/>
  <c r="H757" i="18"/>
  <c r="T83" i="17"/>
  <c r="H186" i="18"/>
  <c r="T446" i="17"/>
  <c r="X446" i="17" s="1"/>
  <c r="N576" i="18" s="1"/>
  <c r="H576" i="18"/>
  <c r="T125" i="17"/>
  <c r="U125" i="17" s="1"/>
  <c r="K229" i="18" s="1"/>
  <c r="H229" i="18"/>
  <c r="T420" i="17"/>
  <c r="X420" i="17" s="1"/>
  <c r="N546" i="18" s="1"/>
  <c r="H546" i="18"/>
  <c r="T182" i="17"/>
  <c r="H289" i="18"/>
  <c r="T214" i="17"/>
  <c r="V214" i="17" s="1"/>
  <c r="L326" i="18" s="1"/>
  <c r="H326" i="18"/>
  <c r="T246" i="17"/>
  <c r="U246" i="17" s="1"/>
  <c r="K362" i="18" s="1"/>
  <c r="H362" i="18"/>
  <c r="T294" i="17"/>
  <c r="V294" i="17" s="1"/>
  <c r="L411" i="18" s="1"/>
  <c r="H411" i="18"/>
  <c r="T463" i="17"/>
  <c r="H593" i="18"/>
  <c r="T515" i="17"/>
  <c r="V515" i="17" s="1"/>
  <c r="L647" i="18" s="1"/>
  <c r="H647" i="18"/>
  <c r="T323" i="17"/>
  <c r="H444" i="18"/>
  <c r="T484" i="17"/>
  <c r="V484" i="17" s="1"/>
  <c r="L616" i="18" s="1"/>
  <c r="H616" i="18"/>
  <c r="T516" i="17"/>
  <c r="H648" i="18"/>
  <c r="T557" i="17"/>
  <c r="W557" i="17" s="1"/>
  <c r="M691" i="18" s="1"/>
  <c r="H691" i="18"/>
  <c r="T347" i="17"/>
  <c r="H470" i="18"/>
  <c r="T104" i="17"/>
  <c r="V104" i="17" s="1"/>
  <c r="L208" i="18" s="1"/>
  <c r="H208" i="18"/>
  <c r="T41" i="17"/>
  <c r="H143" i="18"/>
  <c r="T472" i="17"/>
  <c r="V472" i="17" s="1"/>
  <c r="L603" i="18" s="1"/>
  <c r="H603" i="18"/>
  <c r="T302" i="17"/>
  <c r="H420" i="18"/>
  <c r="T159" i="17"/>
  <c r="W159" i="17" s="1"/>
  <c r="M265" i="18" s="1"/>
  <c r="H265" i="18"/>
  <c r="T191" i="17"/>
  <c r="H303" i="18"/>
  <c r="T223" i="17"/>
  <c r="X223" i="17" s="1"/>
  <c r="N336" i="18" s="1"/>
  <c r="H336" i="18"/>
  <c r="T255" i="17"/>
  <c r="U255" i="17" s="1"/>
  <c r="K371" i="18" s="1"/>
  <c r="H371" i="18"/>
  <c r="T287" i="17"/>
  <c r="V287" i="17" s="1"/>
  <c r="L404" i="18" s="1"/>
  <c r="H404" i="18"/>
  <c r="T438" i="17"/>
  <c r="H566" i="18"/>
  <c r="T493" i="17"/>
  <c r="V493" i="17" s="1"/>
  <c r="L625" i="18" s="1"/>
  <c r="H625" i="18"/>
  <c r="T578" i="17"/>
  <c r="U578" i="17" s="1"/>
  <c r="K713" i="18" s="1"/>
  <c r="H713" i="18"/>
  <c r="T575" i="17"/>
  <c r="V575" i="17" s="1"/>
  <c r="L710" i="18" s="1"/>
  <c r="H710" i="18"/>
  <c r="T526" i="17"/>
  <c r="H659" i="18"/>
  <c r="T340" i="17"/>
  <c r="U340" i="17" s="1"/>
  <c r="K463" i="18" s="1"/>
  <c r="H463" i="18"/>
  <c r="T389" i="17"/>
  <c r="U389" i="17" s="1"/>
  <c r="K513" i="18" s="1"/>
  <c r="H513" i="18"/>
  <c r="T39" i="17"/>
  <c r="W39" i="17" s="1"/>
  <c r="M141" i="18" s="1"/>
  <c r="H141" i="18"/>
  <c r="T395" i="17"/>
  <c r="X395" i="17" s="1"/>
  <c r="N519" i="18" s="1"/>
  <c r="H519" i="18"/>
  <c r="T42" i="17"/>
  <c r="V42" i="17" s="1"/>
  <c r="L144" i="18" s="1"/>
  <c r="H144" i="18"/>
  <c r="T349" i="17"/>
  <c r="V349" i="17" s="1"/>
  <c r="L472" i="18" s="1"/>
  <c r="H472" i="18"/>
  <c r="T419" i="17"/>
  <c r="V419" i="17" s="1"/>
  <c r="L545" i="18" s="1"/>
  <c r="H545" i="18"/>
  <c r="T318" i="17"/>
  <c r="H439" i="18"/>
  <c r="T479" i="17"/>
  <c r="W479" i="17" s="1"/>
  <c r="M610" i="18" s="1"/>
  <c r="H610" i="18"/>
  <c r="T220" i="17"/>
  <c r="W220" i="17" s="1"/>
  <c r="M333" i="18" s="1"/>
  <c r="H333" i="18"/>
  <c r="T305" i="17"/>
  <c r="W305" i="17" s="1"/>
  <c r="M423" i="18" s="1"/>
  <c r="H423" i="18"/>
  <c r="T585" i="17"/>
  <c r="H721" i="18"/>
  <c r="T229" i="17"/>
  <c r="U229" i="17" s="1"/>
  <c r="K342" i="18" s="1"/>
  <c r="H342" i="18"/>
  <c r="T165" i="17"/>
  <c r="W165" i="17" s="1"/>
  <c r="M271" i="18" s="1"/>
  <c r="H271" i="18"/>
  <c r="T138" i="17"/>
  <c r="V138" i="17" s="1"/>
  <c r="L243" i="18" s="1"/>
  <c r="H243" i="18"/>
  <c r="T556" i="17"/>
  <c r="W556" i="17" s="1"/>
  <c r="M690" i="18" s="1"/>
  <c r="H690" i="18"/>
  <c r="T205" i="17"/>
  <c r="H317" i="18"/>
  <c r="T299" i="17"/>
  <c r="X299" i="17" s="1"/>
  <c r="N417" i="18" s="1"/>
  <c r="H417" i="18"/>
  <c r="T351" i="17"/>
  <c r="H474" i="18"/>
  <c r="T292" i="17"/>
  <c r="V292" i="17" s="1"/>
  <c r="L409" i="18" s="1"/>
  <c r="H409" i="18"/>
  <c r="T164" i="17"/>
  <c r="H270" i="18"/>
  <c r="T605" i="17"/>
  <c r="V605" i="17" s="1"/>
  <c r="L742" i="18" s="1"/>
  <c r="H742" i="18"/>
  <c r="T606" i="17"/>
  <c r="H743" i="18"/>
  <c r="T527" i="17"/>
  <c r="V527" i="17" s="1"/>
  <c r="L660" i="18" s="1"/>
  <c r="H660" i="18"/>
  <c r="T496" i="17"/>
  <c r="H628" i="18"/>
  <c r="T407" i="17"/>
  <c r="U407" i="17" s="1"/>
  <c r="K533" i="18" s="1"/>
  <c r="H533" i="18"/>
  <c r="T89" i="17"/>
  <c r="H193" i="18"/>
  <c r="T536" i="17"/>
  <c r="W536" i="17" s="1"/>
  <c r="M669" i="18" s="1"/>
  <c r="H669" i="18"/>
  <c r="T312" i="17"/>
  <c r="H433" i="18"/>
  <c r="T506" i="17"/>
  <c r="U506" i="17" s="1"/>
  <c r="K638" i="18" s="1"/>
  <c r="H638" i="18"/>
  <c r="T423" i="17"/>
  <c r="H549" i="18"/>
  <c r="T538" i="17"/>
  <c r="V538" i="17" s="1"/>
  <c r="L671" i="18" s="1"/>
  <c r="H671" i="18"/>
  <c r="T473" i="17"/>
  <c r="X473" i="17" s="1"/>
  <c r="N604" i="18" s="1"/>
  <c r="H604" i="18"/>
  <c r="T374" i="17"/>
  <c r="W374" i="17" s="1"/>
  <c r="M498" i="18" s="1"/>
  <c r="H498" i="18"/>
  <c r="T265" i="17"/>
  <c r="H381" i="18"/>
  <c r="T233" i="17"/>
  <c r="U233" i="17" s="1"/>
  <c r="K346" i="18" s="1"/>
  <c r="H346" i="18"/>
  <c r="T201" i="17"/>
  <c r="U201" i="17" s="1"/>
  <c r="K313" i="18" s="1"/>
  <c r="H313" i="18"/>
  <c r="T169" i="17"/>
  <c r="V169" i="17" s="1"/>
  <c r="L275" i="18" s="1"/>
  <c r="H275" i="18"/>
  <c r="T368" i="17"/>
  <c r="X368" i="17" s="1"/>
  <c r="N492" i="18" s="1"/>
  <c r="H492" i="18"/>
  <c r="T116" i="17"/>
  <c r="V116" i="17" s="1"/>
  <c r="L220" i="18" s="1"/>
  <c r="H220" i="18"/>
  <c r="T72" i="17"/>
  <c r="U72" i="17" s="1"/>
  <c r="K175" i="18" s="1"/>
  <c r="H175" i="18"/>
  <c r="T361" i="17"/>
  <c r="W361" i="17" s="1"/>
  <c r="M484" i="18" s="1"/>
  <c r="H484" i="18"/>
  <c r="T94" i="17"/>
  <c r="H198" i="18"/>
  <c r="T383" i="17"/>
  <c r="U383" i="17" s="1"/>
  <c r="K507" i="18" s="1"/>
  <c r="H507" i="18"/>
  <c r="T619" i="17"/>
  <c r="V619" i="17" s="1"/>
  <c r="L756" i="18" s="1"/>
  <c r="H756" i="18"/>
  <c r="T541" i="17"/>
  <c r="W541" i="17" s="1"/>
  <c r="M675" i="18" s="1"/>
  <c r="H675" i="18"/>
  <c r="T326" i="17"/>
  <c r="H447" i="18"/>
  <c r="T520" i="17"/>
  <c r="W520" i="17" s="1"/>
  <c r="M653" i="18" s="1"/>
  <c r="H653" i="18"/>
  <c r="T563" i="17"/>
  <c r="H698" i="18"/>
  <c r="T566" i="17"/>
  <c r="V566" i="17" s="1"/>
  <c r="L701" i="18" s="1"/>
  <c r="H701" i="18"/>
  <c r="T487" i="17"/>
  <c r="U487" i="17" s="1"/>
  <c r="K619" i="18" s="1"/>
  <c r="H619" i="18"/>
  <c r="T440" i="17"/>
  <c r="W440" i="17" s="1"/>
  <c r="M568" i="18" s="1"/>
  <c r="H568" i="18"/>
  <c r="T288" i="17"/>
  <c r="U288" i="17" s="1"/>
  <c r="K405" i="18" s="1"/>
  <c r="H405" i="18"/>
  <c r="T256" i="17"/>
  <c r="X256" i="17" s="1"/>
  <c r="N372" i="18" s="1"/>
  <c r="H372" i="18"/>
  <c r="T224" i="17"/>
  <c r="V224" i="17" s="1"/>
  <c r="L337" i="18" s="1"/>
  <c r="H337" i="18"/>
  <c r="T192" i="17"/>
  <c r="X192" i="17" s="1"/>
  <c r="N304" i="18" s="1"/>
  <c r="H304" i="18"/>
  <c r="T160" i="17"/>
  <c r="U160" i="17" s="1"/>
  <c r="K266" i="18" s="1"/>
  <c r="H266" i="18"/>
  <c r="T303" i="17"/>
  <c r="U303" i="17" s="1"/>
  <c r="K421" i="18" s="1"/>
  <c r="H421" i="18"/>
  <c r="T107" i="17"/>
  <c r="H211" i="18"/>
  <c r="T61" i="17"/>
  <c r="W61" i="17" s="1"/>
  <c r="M163" i="18" s="1"/>
  <c r="H163" i="18"/>
  <c r="T147" i="17"/>
  <c r="H252" i="18"/>
  <c r="T596" i="17"/>
  <c r="V596" i="17" s="1"/>
  <c r="L732" i="18" s="1"/>
  <c r="H732" i="18"/>
  <c r="T611" i="17"/>
  <c r="H748" i="18"/>
  <c r="T75" i="17"/>
  <c r="V75" i="17" s="1"/>
  <c r="L178" i="18" s="1"/>
  <c r="H178" i="18"/>
  <c r="T60" i="17"/>
  <c r="H162" i="18"/>
  <c r="T454" i="17"/>
  <c r="W454" i="17" s="1"/>
  <c r="M584" i="18" s="1"/>
  <c r="H584" i="18"/>
  <c r="T113" i="17"/>
  <c r="W113" i="17" s="1"/>
  <c r="M217" i="18" s="1"/>
  <c r="H217" i="18"/>
  <c r="T129" i="17"/>
  <c r="V129" i="17" s="1"/>
  <c r="L233" i="18" s="1"/>
  <c r="H233" i="18"/>
  <c r="T372" i="17"/>
  <c r="H496" i="18"/>
  <c r="T154" i="17"/>
  <c r="U154" i="17" s="1"/>
  <c r="K260" i="18" s="1"/>
  <c r="H260" i="18"/>
  <c r="T170" i="17"/>
  <c r="X170" i="17" s="1"/>
  <c r="N276" i="18" s="1"/>
  <c r="H276" i="18"/>
  <c r="T186" i="17"/>
  <c r="U186" i="17" s="1"/>
  <c r="K293" i="18" s="1"/>
  <c r="H293" i="18"/>
  <c r="T202" i="17"/>
  <c r="H314" i="18"/>
  <c r="T218" i="17"/>
  <c r="V218" i="17" s="1"/>
  <c r="L330" i="18" s="1"/>
  <c r="H330" i="18"/>
  <c r="T234" i="17"/>
  <c r="H347" i="18"/>
  <c r="T250" i="17"/>
  <c r="V250" i="17" s="1"/>
  <c r="L366" i="18" s="1"/>
  <c r="H366" i="18"/>
  <c r="T266" i="17"/>
  <c r="W266" i="17" s="1"/>
  <c r="M382" i="18" s="1"/>
  <c r="H382" i="18"/>
  <c r="T282" i="17"/>
  <c r="V282" i="17" s="1"/>
  <c r="L399" i="18" s="1"/>
  <c r="H399" i="18"/>
  <c r="T346" i="17"/>
  <c r="H469" i="18"/>
  <c r="T410" i="17"/>
  <c r="X410" i="17" s="1"/>
  <c r="N536" i="18" s="1"/>
  <c r="H536" i="18"/>
  <c r="T445" i="17"/>
  <c r="W445" i="17" s="1"/>
  <c r="M573" i="18" s="1"/>
  <c r="H573" i="18"/>
  <c r="T491" i="17"/>
  <c r="W491" i="17" s="1"/>
  <c r="M623" i="18" s="1"/>
  <c r="H623" i="18"/>
  <c r="T523" i="17"/>
  <c r="U523" i="17" s="1"/>
  <c r="K656" i="18" s="1"/>
  <c r="H656" i="18"/>
  <c r="T574" i="17"/>
  <c r="U574" i="17" s="1"/>
  <c r="K709" i="18" s="1"/>
  <c r="H709" i="18"/>
  <c r="T331" i="17"/>
  <c r="H452" i="18"/>
  <c r="T571" i="17"/>
  <c r="W571" i="17" s="1"/>
  <c r="M706" i="18" s="1"/>
  <c r="H706" i="18"/>
  <c r="T492" i="17"/>
  <c r="V492" i="17" s="1"/>
  <c r="L624" i="18" s="1"/>
  <c r="H624" i="18"/>
  <c r="T524" i="17"/>
  <c r="V524" i="17" s="1"/>
  <c r="L657" i="18" s="1"/>
  <c r="H657" i="18"/>
  <c r="T576" i="17"/>
  <c r="H711" i="18"/>
  <c r="T330" i="17"/>
  <c r="W330" i="17" s="1"/>
  <c r="M451" i="18" s="1"/>
  <c r="H451" i="18"/>
  <c r="T573" i="17"/>
  <c r="X573" i="17" s="1"/>
  <c r="N708" i="18" s="1"/>
  <c r="H708" i="18"/>
  <c r="T549" i="17"/>
  <c r="V549" i="17" s="1"/>
  <c r="L683" i="18" s="1"/>
  <c r="H683" i="18"/>
  <c r="T105" i="17"/>
  <c r="X105" i="17" s="1"/>
  <c r="N209" i="18" s="1"/>
  <c r="H209" i="18"/>
  <c r="T55" i="17"/>
  <c r="U55" i="17" s="1"/>
  <c r="K157" i="18" s="1"/>
  <c r="H157" i="18"/>
  <c r="T96" i="17"/>
  <c r="H200" i="18"/>
  <c r="T65" i="17"/>
  <c r="V65" i="17" s="1"/>
  <c r="L167" i="18" s="1"/>
  <c r="H167" i="18"/>
  <c r="T48" i="17"/>
  <c r="H150" i="18"/>
  <c r="T448" i="17"/>
  <c r="X448" i="17" s="1"/>
  <c r="N578" i="18" s="1"/>
  <c r="H578" i="18"/>
  <c r="T110" i="17"/>
  <c r="H214" i="18"/>
  <c r="T126" i="17"/>
  <c r="W126" i="17" s="1"/>
  <c r="M230" i="18" s="1"/>
  <c r="H230" i="18"/>
  <c r="T344" i="17"/>
  <c r="H467" i="18"/>
  <c r="T408" i="17"/>
  <c r="W408" i="17" s="1"/>
  <c r="M534" i="18" s="1"/>
  <c r="H534" i="18"/>
  <c r="T163" i="17"/>
  <c r="W163" i="17" s="1"/>
  <c r="M269" i="18" s="1"/>
  <c r="H269" i="18"/>
  <c r="T179" i="17"/>
  <c r="U179" i="17" s="1"/>
  <c r="K286" i="18" s="1"/>
  <c r="H286" i="18"/>
  <c r="T195" i="17"/>
  <c r="H307" i="18"/>
  <c r="T211" i="17"/>
  <c r="U211" i="17" s="1"/>
  <c r="K323" i="18" s="1"/>
  <c r="H323" i="18"/>
  <c r="T227" i="17"/>
  <c r="X227" i="17" s="1"/>
  <c r="N340" i="18" s="1"/>
  <c r="H340" i="18"/>
  <c r="T243" i="17"/>
  <c r="X243" i="17" s="1"/>
  <c r="N358" i="18" s="1"/>
  <c r="H358" i="18"/>
  <c r="T259" i="17"/>
  <c r="V259" i="17" s="1"/>
  <c r="L375" i="18" s="1"/>
  <c r="H375" i="18"/>
  <c r="T275" i="17"/>
  <c r="X275" i="17" s="1"/>
  <c r="N392" i="18" s="1"/>
  <c r="H392" i="18"/>
  <c r="T291" i="17"/>
  <c r="U291" i="17" s="1"/>
  <c r="K408" i="18" s="1"/>
  <c r="H408" i="18"/>
  <c r="T382" i="17"/>
  <c r="W382" i="17" s="1"/>
  <c r="M506" i="18" s="1"/>
  <c r="H506" i="18"/>
  <c r="T308" i="17"/>
  <c r="H426" i="18"/>
  <c r="T465" i="17"/>
  <c r="V465" i="17" s="1"/>
  <c r="L595" i="18" s="1"/>
  <c r="H595" i="18"/>
  <c r="T501" i="17"/>
  <c r="H633" i="18"/>
  <c r="T594" i="17"/>
  <c r="H730" i="18"/>
  <c r="T341" i="17"/>
  <c r="U341" i="17" s="1"/>
  <c r="K464" i="18" s="1"/>
  <c r="H464" i="18"/>
  <c r="T591" i="17"/>
  <c r="H727" i="18"/>
  <c r="T502" i="17"/>
  <c r="W502" i="17" s="1"/>
  <c r="M634" i="18" s="1"/>
  <c r="H634" i="18"/>
  <c r="T533" i="17"/>
  <c r="H666" i="18"/>
  <c r="T316" i="17"/>
  <c r="W316" i="17" s="1"/>
  <c r="M437" i="18" s="1"/>
  <c r="H437" i="18"/>
  <c r="T433" i="17"/>
  <c r="H561" i="18"/>
  <c r="T543" i="17"/>
  <c r="W543" i="17" s="1"/>
  <c r="M677" i="18" s="1"/>
  <c r="H677" i="18"/>
  <c r="T379" i="17"/>
  <c r="X379" i="17" s="1"/>
  <c r="N503" i="18" s="1"/>
  <c r="H503" i="18"/>
  <c r="T411" i="17"/>
  <c r="W411" i="17" s="1"/>
  <c r="M537" i="18" s="1"/>
  <c r="H537" i="18"/>
  <c r="T66" i="17"/>
  <c r="H168" i="18"/>
  <c r="T84" i="17"/>
  <c r="W84" i="17" s="1"/>
  <c r="M188" i="18" s="1"/>
  <c r="H188" i="18"/>
  <c r="T43" i="17"/>
  <c r="H145" i="18"/>
  <c r="T100" i="17"/>
  <c r="V100" i="17" s="1"/>
  <c r="L204" i="18" s="1"/>
  <c r="H204" i="18"/>
  <c r="T59" i="17"/>
  <c r="V59" i="17" s="1"/>
  <c r="L161" i="18" s="1"/>
  <c r="H161" i="18"/>
  <c r="T397" i="17"/>
  <c r="U397" i="17" s="1"/>
  <c r="K523" i="18" s="1"/>
  <c r="H523" i="18"/>
  <c r="T381" i="17"/>
  <c r="H505" i="18"/>
  <c r="T371" i="17"/>
  <c r="V371" i="17" s="1"/>
  <c r="L495" i="18" s="1"/>
  <c r="H495" i="18"/>
  <c r="T436" i="17"/>
  <c r="V436" i="17" s="1"/>
  <c r="L564" i="18" s="1"/>
  <c r="H564" i="18"/>
  <c r="T552" i="17"/>
  <c r="U552" i="17" s="1"/>
  <c r="K686" i="18" s="1"/>
  <c r="H686" i="18"/>
  <c r="T319" i="17"/>
  <c r="H440" i="18"/>
  <c r="T455" i="17"/>
  <c r="X455" i="17" s="1"/>
  <c r="N585" i="18" s="1"/>
  <c r="H585" i="18"/>
  <c r="T268" i="17"/>
  <c r="W268" i="17" s="1"/>
  <c r="M384" i="18" s="1"/>
  <c r="H384" i="18"/>
  <c r="T204" i="17"/>
  <c r="U204" i="17" s="1"/>
  <c r="K316" i="18" s="1"/>
  <c r="H316" i="18"/>
  <c r="T380" i="17"/>
  <c r="H504" i="18"/>
  <c r="T53" i="17"/>
  <c r="U53" i="17" s="1"/>
  <c r="K155" i="18" s="1"/>
  <c r="H155" i="18"/>
  <c r="T359" i="17"/>
  <c r="V359" i="17" s="1"/>
  <c r="L482" i="18" s="1"/>
  <c r="H482" i="18"/>
  <c r="T613" i="17"/>
  <c r="U613" i="17" s="1"/>
  <c r="K750" i="18" s="1"/>
  <c r="H750" i="18"/>
  <c r="T336" i="17"/>
  <c r="H457" i="18"/>
  <c r="T583" i="17"/>
  <c r="W583" i="17" s="1"/>
  <c r="M718" i="18" s="1"/>
  <c r="H718" i="18"/>
  <c r="T497" i="17"/>
  <c r="X497" i="17" s="1"/>
  <c r="N629" i="18" s="1"/>
  <c r="H629" i="18"/>
  <c r="T277" i="17"/>
  <c r="V277" i="17" s="1"/>
  <c r="L394" i="18" s="1"/>
  <c r="H394" i="18"/>
  <c r="T213" i="17"/>
  <c r="U213" i="17" s="1"/>
  <c r="K325" i="18" s="1"/>
  <c r="H325" i="18"/>
  <c r="T416" i="17"/>
  <c r="U416" i="17" s="1"/>
  <c r="K542" i="18" s="1"/>
  <c r="H542" i="18"/>
  <c r="T452" i="17"/>
  <c r="H582" i="18"/>
  <c r="T393" i="17"/>
  <c r="X393" i="17" s="1"/>
  <c r="N517" i="18" s="1"/>
  <c r="H517" i="18"/>
  <c r="T54" i="17"/>
  <c r="W54" i="17" s="1"/>
  <c r="M156" i="18" s="1"/>
  <c r="H156" i="18"/>
  <c r="T482" i="17"/>
  <c r="V482" i="17" s="1"/>
  <c r="L613" i="18" s="1"/>
  <c r="H613" i="18"/>
  <c r="T358" i="17"/>
  <c r="X358" i="17" s="1"/>
  <c r="N481" i="18" s="1"/>
  <c r="H481" i="18"/>
  <c r="T173" i="17"/>
  <c r="H279" i="18"/>
  <c r="T409" i="17"/>
  <c r="W409" i="17" s="1"/>
  <c r="M535" i="18" s="1"/>
  <c r="H535" i="18"/>
  <c r="T601" i="17"/>
  <c r="H738" i="18"/>
  <c r="T481" i="17"/>
  <c r="V481" i="17" s="1"/>
  <c r="L612" i="18" s="1"/>
  <c r="H612" i="18"/>
  <c r="T597" i="17"/>
  <c r="H733" i="18"/>
  <c r="T579" i="17"/>
  <c r="V579" i="17" s="1"/>
  <c r="L714" i="18" s="1"/>
  <c r="H714" i="18"/>
  <c r="T260" i="17"/>
  <c r="H376" i="18"/>
  <c r="T348" i="17"/>
  <c r="U348" i="17" s="1"/>
  <c r="K471" i="18" s="1"/>
  <c r="H471" i="18"/>
  <c r="T86" i="17"/>
  <c r="W86" i="17" s="1"/>
  <c r="M190" i="18" s="1"/>
  <c r="H190" i="18"/>
  <c r="T616" i="17"/>
  <c r="X616" i="17" s="1"/>
  <c r="N753" i="18" s="1"/>
  <c r="H753" i="18"/>
  <c r="T554" i="17"/>
  <c r="H688" i="18"/>
  <c r="T157" i="17"/>
  <c r="X157" i="17" s="1"/>
  <c r="N263" i="18" s="1"/>
  <c r="H263" i="18"/>
  <c r="T244" i="17"/>
  <c r="H359" i="18"/>
  <c r="T453" i="17"/>
  <c r="X453" i="17" s="1"/>
  <c r="N583" i="18" s="1"/>
  <c r="H583" i="18"/>
  <c r="T386" i="17"/>
  <c r="H510" i="18"/>
  <c r="T335" i="17"/>
  <c r="X335" i="17" s="1"/>
  <c r="N456" i="18" s="1"/>
  <c r="H456" i="18"/>
  <c r="T425" i="17"/>
  <c r="V425" i="17" s="1"/>
  <c r="L551" i="18" s="1"/>
  <c r="H551" i="18"/>
  <c r="T474" i="17"/>
  <c r="W474" i="17" s="1"/>
  <c r="M605" i="18" s="1"/>
  <c r="H605" i="18"/>
  <c r="T505" i="17"/>
  <c r="U505" i="17" s="1"/>
  <c r="K637" i="18" s="1"/>
  <c r="H637" i="18"/>
  <c r="T281" i="17"/>
  <c r="X281" i="17" s="1"/>
  <c r="N398" i="18" s="1"/>
  <c r="H398" i="18"/>
  <c r="T249" i="17"/>
  <c r="W249" i="17" s="1"/>
  <c r="M365" i="18" s="1"/>
  <c r="H365" i="18"/>
  <c r="T185" i="17"/>
  <c r="V185" i="17" s="1"/>
  <c r="L292" i="18" s="1"/>
  <c r="H292" i="18"/>
  <c r="T132" i="17"/>
  <c r="W132" i="17" s="1"/>
  <c r="M237" i="18" s="1"/>
  <c r="H237" i="18"/>
  <c r="T69" i="17"/>
  <c r="U69" i="17" s="1"/>
  <c r="K172" i="18" s="1"/>
  <c r="H172" i="18"/>
  <c r="T152" i="17"/>
  <c r="H257" i="18"/>
  <c r="T46" i="17"/>
  <c r="X46" i="17" s="1"/>
  <c r="N148" i="18" s="1"/>
  <c r="H148" i="18"/>
  <c r="T568" i="17"/>
  <c r="V568" i="17" s="1"/>
  <c r="L703" i="18" s="1"/>
  <c r="H703" i="18"/>
  <c r="T327" i="17"/>
  <c r="X327" i="17" s="1"/>
  <c r="N448" i="18" s="1"/>
  <c r="H448" i="18"/>
  <c r="T471" i="17"/>
  <c r="H602" i="18"/>
  <c r="T272" i="17"/>
  <c r="X272" i="17" s="1"/>
  <c r="N388" i="18" s="1"/>
  <c r="H388" i="18"/>
  <c r="T208" i="17"/>
  <c r="H320" i="18"/>
  <c r="T396" i="17"/>
  <c r="W396" i="17" s="1"/>
  <c r="M520" i="18" s="1"/>
  <c r="H520" i="18"/>
  <c r="T442" i="17"/>
  <c r="X442" i="17" s="1"/>
  <c r="N570" i="18" s="1"/>
  <c r="H570" i="18"/>
  <c r="T307" i="17"/>
  <c r="V307" i="17" s="1"/>
  <c r="L425" i="18" s="1"/>
  <c r="H425" i="18"/>
  <c r="T102" i="17"/>
  <c r="U102" i="17" s="1"/>
  <c r="K206" i="18" s="1"/>
  <c r="H206" i="18"/>
  <c r="T426" i="17"/>
  <c r="V426" i="17" s="1"/>
  <c r="L552" i="18" s="1"/>
  <c r="H552" i="18"/>
  <c r="T121" i="17"/>
  <c r="U121" i="17" s="1"/>
  <c r="K225" i="18" s="1"/>
  <c r="H225" i="18"/>
  <c r="T404" i="17"/>
  <c r="X404" i="17" s="1"/>
  <c r="N530" i="18" s="1"/>
  <c r="H530" i="18"/>
  <c r="T178" i="17"/>
  <c r="H285" i="18"/>
  <c r="T194" i="17"/>
  <c r="X194" i="17" s="1"/>
  <c r="N306" i="18" s="1"/>
  <c r="H306" i="18"/>
  <c r="T242" i="17"/>
  <c r="V242" i="17" s="1"/>
  <c r="L357" i="18" s="1"/>
  <c r="H357" i="18"/>
  <c r="T274" i="17"/>
  <c r="V274" i="17" s="1"/>
  <c r="L391" i="18" s="1"/>
  <c r="H391" i="18"/>
  <c r="T378" i="17"/>
  <c r="V378" i="17" s="1"/>
  <c r="L502" i="18" s="1"/>
  <c r="H502" i="18"/>
  <c r="T447" i="17"/>
  <c r="X447" i="17" s="1"/>
  <c r="N577" i="18" s="1"/>
  <c r="H577" i="18"/>
  <c r="T507" i="17"/>
  <c r="V507" i="17" s="1"/>
  <c r="L639" i="18" s="1"/>
  <c r="H639" i="18"/>
  <c r="T315" i="17"/>
  <c r="X315" i="17" s="1"/>
  <c r="N436" i="18" s="1"/>
  <c r="H436" i="18"/>
  <c r="T476" i="17"/>
  <c r="W476" i="17" s="1"/>
  <c r="M607" i="18" s="1"/>
  <c r="H607" i="18"/>
  <c r="T544" i="17"/>
  <c r="W544" i="17" s="1"/>
  <c r="M678" i="18" s="1"/>
  <c r="H678" i="18"/>
  <c r="T429" i="17"/>
  <c r="W429" i="17" s="1"/>
  <c r="M557" i="18" s="1"/>
  <c r="H557" i="18"/>
  <c r="T421" i="17"/>
  <c r="W421" i="17" s="1"/>
  <c r="M547" i="18" s="1"/>
  <c r="H547" i="18"/>
  <c r="T141" i="17"/>
  <c r="U141" i="17" s="1"/>
  <c r="K246" i="18" s="1"/>
  <c r="H246" i="18"/>
  <c r="T49" i="17"/>
  <c r="W49" i="17" s="1"/>
  <c r="M151" i="18" s="1"/>
  <c r="H151" i="18"/>
  <c r="T464" i="17"/>
  <c r="V464" i="17" s="1"/>
  <c r="L594" i="18" s="1"/>
  <c r="H594" i="18"/>
  <c r="T134" i="17"/>
  <c r="U134" i="17" s="1"/>
  <c r="K239" i="18" s="1"/>
  <c r="H239" i="18"/>
  <c r="T155" i="17"/>
  <c r="V155" i="17" s="1"/>
  <c r="L261" i="18" s="1"/>
  <c r="H261" i="18"/>
  <c r="T187" i="17"/>
  <c r="X187" i="17" s="1"/>
  <c r="N294" i="18" s="1"/>
  <c r="H294" i="18"/>
  <c r="T219" i="17"/>
  <c r="X219" i="17" s="1"/>
  <c r="N332" i="18" s="1"/>
  <c r="H332" i="18"/>
  <c r="T251" i="17"/>
  <c r="V251" i="17" s="1"/>
  <c r="L367" i="18" s="1"/>
  <c r="H367" i="18"/>
  <c r="T283" i="17"/>
  <c r="V283" i="17" s="1"/>
  <c r="L400" i="18" s="1"/>
  <c r="H400" i="18"/>
  <c r="T467" i="17"/>
  <c r="V467" i="17" s="1"/>
  <c r="L598" i="18" s="1"/>
  <c r="H598" i="18"/>
  <c r="T517" i="17"/>
  <c r="W517" i="17" s="1"/>
  <c r="M649" i="18" s="1"/>
  <c r="H649" i="18"/>
  <c r="T325" i="17"/>
  <c r="W325" i="17" s="1"/>
  <c r="M446" i="18" s="1"/>
  <c r="H446" i="18"/>
  <c r="T559" i="17"/>
  <c r="V559" i="17" s="1"/>
  <c r="L693" i="18" s="1"/>
  <c r="H693" i="18"/>
  <c r="T518" i="17"/>
  <c r="U518" i="17" s="1"/>
  <c r="K650" i="18" s="1"/>
  <c r="H650" i="18"/>
  <c r="T332" i="17"/>
  <c r="H453" i="18"/>
  <c r="T553" i="17"/>
  <c r="W553" i="17" s="1"/>
  <c r="M687" i="18" s="1"/>
  <c r="H687" i="18"/>
  <c r="T87" i="17"/>
  <c r="V87" i="17" s="1"/>
  <c r="L191" i="18" s="1"/>
  <c r="H191" i="18"/>
  <c r="T145" i="17"/>
  <c r="U145" i="17" s="1"/>
  <c r="K250" i="18" s="1"/>
  <c r="H250" i="18"/>
  <c r="T142" i="17"/>
  <c r="X142" i="17" s="1"/>
  <c r="N247" i="18" s="1"/>
  <c r="H247" i="18"/>
  <c r="T74" i="17"/>
  <c r="U74" i="17" s="1"/>
  <c r="K177" i="18" s="1"/>
  <c r="H177" i="18"/>
  <c r="T403" i="17"/>
  <c r="U403" i="17" s="1"/>
  <c r="K529" i="18" s="1"/>
  <c r="H529" i="18"/>
  <c r="T150" i="17"/>
  <c r="U150" i="17" s="1"/>
  <c r="K255" i="18" s="1"/>
  <c r="H255" i="18"/>
  <c r="T480" i="17"/>
  <c r="H611" i="18"/>
  <c r="T236" i="17"/>
  <c r="V236" i="17" s="1"/>
  <c r="L351" i="18" s="1"/>
  <c r="H351" i="18"/>
  <c r="T466" i="17"/>
  <c r="W466" i="17" s="1"/>
  <c r="M597" i="18" s="1"/>
  <c r="H597" i="18"/>
  <c r="T602" i="17"/>
  <c r="V602" i="17" s="1"/>
  <c r="L739" i="18" s="1"/>
  <c r="H739" i="18"/>
  <c r="T373" i="17"/>
  <c r="H497" i="18"/>
  <c r="T586" i="17"/>
  <c r="U586" i="17" s="1"/>
  <c r="K722" i="18" s="1"/>
  <c r="H722" i="18"/>
  <c r="T245" i="17"/>
  <c r="V245" i="17" s="1"/>
  <c r="L360" i="18" s="1"/>
  <c r="H360" i="18"/>
  <c r="T128" i="17"/>
  <c r="W128" i="17" s="1"/>
  <c r="M232" i="18" s="1"/>
  <c r="H232" i="18"/>
  <c r="T399" i="17"/>
  <c r="V399" i="17" s="1"/>
  <c r="L525" i="18" s="1"/>
  <c r="H525" i="18"/>
  <c r="T441" i="17"/>
  <c r="W441" i="17" s="1"/>
  <c r="M569" i="18" s="1"/>
  <c r="H569" i="18"/>
  <c r="T237" i="17"/>
  <c r="H352" i="18"/>
  <c r="T415" i="17"/>
  <c r="V415" i="17" s="1"/>
  <c r="L541" i="18" s="1"/>
  <c r="H541" i="18"/>
  <c r="T189" i="17"/>
  <c r="V189" i="17" s="1"/>
  <c r="L296" i="18" s="1"/>
  <c r="H296" i="18"/>
  <c r="T495" i="17"/>
  <c r="W495" i="17" s="1"/>
  <c r="M627" i="18" s="1"/>
  <c r="H627" i="18"/>
  <c r="T52" i="17"/>
  <c r="U52" i="17" s="1"/>
  <c r="K154" i="18" s="1"/>
  <c r="H154" i="18"/>
  <c r="T551" i="17"/>
  <c r="W551" i="17" s="1"/>
  <c r="M685" i="18" s="1"/>
  <c r="H685" i="18"/>
  <c r="T285" i="17"/>
  <c r="H402" i="18"/>
  <c r="T581" i="17"/>
  <c r="X581" i="17" s="1"/>
  <c r="N716" i="18" s="1"/>
  <c r="H716" i="18"/>
  <c r="T401" i="17"/>
  <c r="H527" i="18"/>
  <c r="T85" i="17"/>
  <c r="W85" i="17" s="1"/>
  <c r="M189" i="18" s="1"/>
  <c r="H189" i="18"/>
  <c r="T328" i="17"/>
  <c r="H449" i="18"/>
  <c r="T567" i="17"/>
  <c r="U567" i="17" s="1"/>
  <c r="K702" i="18" s="1"/>
  <c r="H702" i="18"/>
  <c r="T489" i="17"/>
  <c r="W489" i="17" s="1"/>
  <c r="M621" i="18" s="1"/>
  <c r="H621" i="18"/>
  <c r="T406" i="17"/>
  <c r="U406" i="17" s="1"/>
  <c r="K532" i="18" s="1"/>
  <c r="H532" i="18"/>
  <c r="T241" i="17"/>
  <c r="X241" i="17" s="1"/>
  <c r="N356" i="18" s="1"/>
  <c r="H356" i="18"/>
  <c r="T400" i="17"/>
  <c r="U400" i="17" s="1"/>
  <c r="K526" i="18" s="1"/>
  <c r="H526" i="18"/>
  <c r="T124" i="17"/>
  <c r="V124" i="17" s="1"/>
  <c r="L228" i="18" s="1"/>
  <c r="H228" i="18"/>
  <c r="T101" i="17"/>
  <c r="W101" i="17" s="1"/>
  <c r="M205" i="18" s="1"/>
  <c r="H205" i="18"/>
  <c r="T367" i="17"/>
  <c r="X367" i="17" s="1"/>
  <c r="N491" i="18" s="1"/>
  <c r="H491" i="18"/>
  <c r="T342" i="17"/>
  <c r="X342" i="17" s="1"/>
  <c r="N465" i="18" s="1"/>
  <c r="H465" i="18"/>
  <c r="T595" i="17"/>
  <c r="W595" i="17" s="1"/>
  <c r="M731" i="18" s="1"/>
  <c r="H731" i="18"/>
  <c r="T503" i="17"/>
  <c r="X503" i="17" s="1"/>
  <c r="N635" i="18" s="1"/>
  <c r="H635" i="18"/>
  <c r="T296" i="17"/>
  <c r="X296" i="17" s="1"/>
  <c r="N413" i="18" s="1"/>
  <c r="H413" i="18"/>
  <c r="T232" i="17"/>
  <c r="W232" i="17" s="1"/>
  <c r="M345" i="18" s="1"/>
  <c r="H345" i="18"/>
  <c r="T168" i="17"/>
  <c r="H274" i="18"/>
  <c r="T115" i="17"/>
  <c r="X115" i="17" s="1"/>
  <c r="N219" i="18" s="1"/>
  <c r="H219" i="18"/>
  <c r="T71" i="17"/>
  <c r="U71" i="17" s="1"/>
  <c r="K174" i="18" s="1"/>
  <c r="H174" i="18"/>
  <c r="T607" i="17"/>
  <c r="V607" i="17" s="1"/>
  <c r="L744" i="18" s="1"/>
  <c r="H744" i="18"/>
  <c r="T44" i="17"/>
  <c r="U44" i="17" s="1"/>
  <c r="K146" i="18" s="1"/>
  <c r="H146" i="18"/>
  <c r="T109" i="17"/>
  <c r="V109" i="17" s="1"/>
  <c r="L213" i="18" s="1"/>
  <c r="H213" i="18"/>
  <c r="T356" i="17"/>
  <c r="H479" i="18"/>
  <c r="T166" i="17"/>
  <c r="V166" i="17" s="1"/>
  <c r="L272" i="18" s="1"/>
  <c r="H272" i="18"/>
  <c r="T198" i="17"/>
  <c r="U198" i="17" s="1"/>
  <c r="K310" i="18" s="1"/>
  <c r="H310" i="18"/>
  <c r="T230" i="17"/>
  <c r="V230" i="17" s="1"/>
  <c r="L343" i="18" s="1"/>
  <c r="H343" i="18"/>
  <c r="T262" i="17"/>
  <c r="U262" i="17" s="1"/>
  <c r="K378" i="18" s="1"/>
  <c r="H378" i="18"/>
  <c r="T278" i="17"/>
  <c r="V278" i="17" s="1"/>
  <c r="L395" i="18" s="1"/>
  <c r="H395" i="18"/>
  <c r="T394" i="17"/>
  <c r="U394" i="17" s="1"/>
  <c r="K518" i="18" s="1"/>
  <c r="H518" i="18"/>
  <c r="T483" i="17"/>
  <c r="V483" i="17" s="1"/>
  <c r="L615" i="18" s="1"/>
  <c r="H615" i="18"/>
  <c r="T558" i="17"/>
  <c r="V558" i="17" s="1"/>
  <c r="L692" i="18" s="1"/>
  <c r="H692" i="18"/>
  <c r="T555" i="17"/>
  <c r="V555" i="17" s="1"/>
  <c r="L689" i="18" s="1"/>
  <c r="H689" i="18"/>
  <c r="T560" i="17"/>
  <c r="V560" i="17" s="1"/>
  <c r="L694" i="18" s="1"/>
  <c r="H694" i="18"/>
  <c r="T322" i="17"/>
  <c r="W322" i="17" s="1"/>
  <c r="M443" i="18" s="1"/>
  <c r="H443" i="18"/>
  <c r="T534" i="17"/>
  <c r="U534" i="17" s="1"/>
  <c r="K667" i="18" s="1"/>
  <c r="H667" i="18"/>
  <c r="T90" i="17"/>
  <c r="X90" i="17" s="1"/>
  <c r="N194" i="18" s="1"/>
  <c r="H194" i="18"/>
  <c r="T73" i="17"/>
  <c r="H176" i="18"/>
  <c r="T428" i="17"/>
  <c r="X428" i="17" s="1"/>
  <c r="N556" i="18" s="1"/>
  <c r="H556" i="18"/>
  <c r="T122" i="17"/>
  <c r="U122" i="17" s="1"/>
  <c r="K226" i="18" s="1"/>
  <c r="H226" i="18"/>
  <c r="T392" i="17"/>
  <c r="V392" i="17" s="1"/>
  <c r="L516" i="18" s="1"/>
  <c r="H516" i="18"/>
  <c r="T175" i="17"/>
  <c r="H281" i="18"/>
  <c r="T207" i="17"/>
  <c r="X207" i="17" s="1"/>
  <c r="N319" i="18" s="1"/>
  <c r="H319" i="18"/>
  <c r="T239" i="17"/>
  <c r="X239" i="17" s="1"/>
  <c r="N354" i="18" s="1"/>
  <c r="H354" i="18"/>
  <c r="T271" i="17"/>
  <c r="X271" i="17" s="1"/>
  <c r="N387" i="18" s="1"/>
  <c r="H387" i="18"/>
  <c r="T366" i="17"/>
  <c r="X366" i="17" s="1"/>
  <c r="N490" i="18" s="1"/>
  <c r="H490" i="18"/>
  <c r="T449" i="17"/>
  <c r="W449" i="17" s="1"/>
  <c r="M579" i="18" s="1"/>
  <c r="H579" i="18"/>
  <c r="T525" i="17"/>
  <c r="X525" i="17" s="1"/>
  <c r="N658" i="18" s="1"/>
  <c r="H658" i="18"/>
  <c r="T333" i="17"/>
  <c r="V333" i="17" s="1"/>
  <c r="L454" i="18" s="1"/>
  <c r="H454" i="18"/>
  <c r="T494" i="17"/>
  <c r="X494" i="17" s="1"/>
  <c r="N626" i="18" s="1"/>
  <c r="H626" i="18"/>
  <c r="T580" i="17"/>
  <c r="U580" i="17" s="1"/>
  <c r="K715" i="18" s="1"/>
  <c r="H715" i="18"/>
  <c r="T593" i="17"/>
  <c r="X593" i="17" s="1"/>
  <c r="N729" i="18" s="1"/>
  <c r="H729" i="18"/>
  <c r="T151" i="17"/>
  <c r="X151" i="17" s="1"/>
  <c r="N256" i="18" s="1"/>
  <c r="H256" i="18"/>
  <c r="T67" i="17"/>
  <c r="H170" i="18"/>
  <c r="T98" i="17"/>
  <c r="W98" i="17" s="1"/>
  <c r="M202" i="18" s="1"/>
  <c r="H202" i="18"/>
  <c r="T363" i="17"/>
  <c r="V363" i="17" s="1"/>
  <c r="L486" i="18" s="1"/>
  <c r="H486" i="18"/>
  <c r="T355" i="17"/>
  <c r="U355" i="17" s="1"/>
  <c r="K478" i="18" s="1"/>
  <c r="H478" i="18"/>
  <c r="T148" i="17"/>
  <c r="V148" i="17" s="1"/>
  <c r="L253" i="18" s="1"/>
  <c r="H253" i="18"/>
  <c r="T435" i="17"/>
  <c r="V435" i="17" s="1"/>
  <c r="L563" i="18" s="1"/>
  <c r="H563" i="18"/>
  <c r="T284" i="17"/>
  <c r="X284" i="17" s="1"/>
  <c r="N401" i="18" s="1"/>
  <c r="H401" i="18"/>
  <c r="T156" i="17"/>
  <c r="X156" i="17" s="1"/>
  <c r="N262" i="18" s="1"/>
  <c r="H262" i="18"/>
  <c r="T91" i="17"/>
  <c r="H195" i="18"/>
  <c r="T608" i="17"/>
  <c r="V608" i="17" s="1"/>
  <c r="L745" i="18" s="1"/>
  <c r="H745" i="18"/>
  <c r="T498" i="17"/>
  <c r="H630" i="18"/>
  <c r="T293" i="17"/>
  <c r="W293" i="17" s="1"/>
  <c r="M410" i="18" s="1"/>
  <c r="H410" i="18"/>
  <c r="T112" i="17"/>
  <c r="X112" i="17" s="1"/>
  <c r="N216" i="18" s="1"/>
  <c r="H216" i="18"/>
  <c r="T621" i="17"/>
  <c r="V621" i="17" s="1"/>
  <c r="L758" i="18" s="1"/>
  <c r="H758" i="18"/>
  <c r="T614" i="17"/>
  <c r="H751" i="18"/>
  <c r="T459" i="17"/>
  <c r="X459" i="17" s="1"/>
  <c r="N589" i="18" s="1"/>
  <c r="H589" i="18"/>
  <c r="T77" i="17"/>
  <c r="V77" i="17" s="1"/>
  <c r="L180" i="18" s="1"/>
  <c r="H180" i="18"/>
  <c r="T439" i="17"/>
  <c r="U439" i="17" s="1"/>
  <c r="K567" i="18" s="1"/>
  <c r="H567" i="18"/>
  <c r="T528" i="17"/>
  <c r="H661" i="18"/>
  <c r="T345" i="17"/>
  <c r="V345" i="17" s="1"/>
  <c r="L468" i="18" s="1"/>
  <c r="H468" i="18"/>
  <c r="T514" i="17"/>
  <c r="H646" i="18"/>
  <c r="T221" i="17"/>
  <c r="X221" i="17" s="1"/>
  <c r="N334" i="18" s="1"/>
  <c r="H334" i="18"/>
  <c r="T584" i="17"/>
  <c r="H720" i="18"/>
  <c r="T600" i="17"/>
  <c r="U600" i="17" s="1"/>
  <c r="K737" i="18" s="1"/>
  <c r="H737" i="18"/>
  <c r="T47" i="17"/>
  <c r="W47" i="17" s="1"/>
  <c r="M149" i="18" s="1"/>
  <c r="H149" i="18"/>
  <c r="T569" i="17"/>
  <c r="V569" i="17" s="1"/>
  <c r="L704" i="18" s="1"/>
  <c r="H704" i="18"/>
  <c r="T572" i="17"/>
  <c r="X572" i="17" s="1"/>
  <c r="N707" i="18" s="1"/>
  <c r="H707" i="18"/>
  <c r="T490" i="17"/>
  <c r="W490" i="17" s="1"/>
  <c r="M622" i="18" s="1"/>
  <c r="H622" i="18"/>
  <c r="T329" i="17"/>
  <c r="H450" i="18"/>
  <c r="T521" i="17"/>
  <c r="X521" i="17" s="1"/>
  <c r="N654" i="18" s="1"/>
  <c r="H654" i="18"/>
  <c r="T443" i="17"/>
  <c r="H571" i="18"/>
  <c r="T289" i="17"/>
  <c r="W289" i="17" s="1"/>
  <c r="M406" i="18" s="1"/>
  <c r="H406" i="18"/>
  <c r="T257" i="17"/>
  <c r="W257" i="17" s="1"/>
  <c r="M373" i="18" s="1"/>
  <c r="H373" i="18"/>
  <c r="T225" i="17"/>
  <c r="X225" i="17" s="1"/>
  <c r="N338" i="18" s="1"/>
  <c r="H338" i="18"/>
  <c r="T193" i="17"/>
  <c r="U193" i="17" s="1"/>
  <c r="K305" i="18" s="1"/>
  <c r="H305" i="18"/>
  <c r="T161" i="17"/>
  <c r="W161" i="17" s="1"/>
  <c r="M267" i="18" s="1"/>
  <c r="H267" i="18"/>
  <c r="T304" i="17"/>
  <c r="X304" i="17" s="1"/>
  <c r="N422" i="18" s="1"/>
  <c r="H422" i="18"/>
  <c r="T108" i="17"/>
  <c r="U108" i="17" s="1"/>
  <c r="K212" i="18" s="1"/>
  <c r="H212" i="18"/>
  <c r="T40" i="17"/>
  <c r="U40" i="17" s="1"/>
  <c r="K142" i="18" s="1"/>
  <c r="H142" i="18"/>
  <c r="T377" i="17"/>
  <c r="W377" i="17" s="1"/>
  <c r="M501" i="18" s="1"/>
  <c r="H501" i="18"/>
  <c r="T139" i="17"/>
  <c r="U139" i="17" s="1"/>
  <c r="K244" i="18" s="1"/>
  <c r="H244" i="18"/>
  <c r="T391" i="17"/>
  <c r="V391" i="17" s="1"/>
  <c r="L515" i="18" s="1"/>
  <c r="H515" i="18"/>
  <c r="T82" i="17"/>
  <c r="U82" i="17" s="1"/>
  <c r="K185" i="18" s="1"/>
  <c r="H185" i="18"/>
  <c r="T532" i="17"/>
  <c r="X532" i="17" s="1"/>
  <c r="N665" i="18" s="1"/>
  <c r="H665" i="18"/>
  <c r="T310" i="17"/>
  <c r="X310" i="17" s="1"/>
  <c r="N428" i="18" s="1"/>
  <c r="H428" i="18"/>
  <c r="T504" i="17"/>
  <c r="X504" i="17" s="1"/>
  <c r="N636" i="18" s="1"/>
  <c r="H636" i="18"/>
  <c r="T343" i="17"/>
  <c r="U343" i="17" s="1"/>
  <c r="K466" i="18" s="1"/>
  <c r="H466" i="18"/>
  <c r="T535" i="17"/>
  <c r="V535" i="17" s="1"/>
  <c r="L668" i="18" s="1"/>
  <c r="H668" i="18"/>
  <c r="T469" i="17"/>
  <c r="X469" i="17" s="1"/>
  <c r="N600" i="18" s="1"/>
  <c r="H600" i="18"/>
  <c r="T402" i="17"/>
  <c r="W402" i="17" s="1"/>
  <c r="M528" i="18" s="1"/>
  <c r="H528" i="18"/>
  <c r="T280" i="17"/>
  <c r="W280" i="17" s="1"/>
  <c r="M397" i="18" s="1"/>
  <c r="H397" i="18"/>
  <c r="T248" i="17"/>
  <c r="U248" i="17" s="1"/>
  <c r="K364" i="18" s="1"/>
  <c r="H364" i="18"/>
  <c r="T216" i="17"/>
  <c r="X216" i="17" s="1"/>
  <c r="N328" i="18" s="1"/>
  <c r="H328" i="18"/>
  <c r="T184" i="17"/>
  <c r="X184" i="17" s="1"/>
  <c r="N291" i="18" s="1"/>
  <c r="H291" i="18"/>
  <c r="T432" i="17"/>
  <c r="H560" i="18"/>
  <c r="T131" i="17"/>
  <c r="X131" i="17" s="1"/>
  <c r="N236" i="18" s="1"/>
  <c r="H236" i="18"/>
  <c r="T458" i="17"/>
  <c r="U458" i="17" s="1"/>
  <c r="K588" i="18" s="1"/>
  <c r="H588" i="18"/>
  <c r="T93" i="17"/>
  <c r="W93" i="17" s="1"/>
  <c r="M197" i="18" s="1"/>
  <c r="H197" i="18"/>
  <c r="T375" i="17"/>
  <c r="X375" i="17" s="1"/>
  <c r="N499" i="18" s="1"/>
  <c r="H499" i="18"/>
  <c r="T599" i="17"/>
  <c r="W599" i="17" s="1"/>
  <c r="M736" i="18" s="1"/>
  <c r="H736" i="18"/>
  <c r="T615" i="17"/>
  <c r="X615" i="17" s="1"/>
  <c r="N752" i="18" s="1"/>
  <c r="H752" i="18"/>
  <c r="T385" i="17"/>
  <c r="U385" i="17" s="1"/>
  <c r="K509" i="18" s="1"/>
  <c r="H509" i="18"/>
  <c r="T76" i="17"/>
  <c r="W76" i="17" s="1"/>
  <c r="M179" i="18" s="1"/>
  <c r="H179" i="18"/>
  <c r="T462" i="17"/>
  <c r="V462" i="17" s="1"/>
  <c r="L592" i="18" s="1"/>
  <c r="H592" i="18"/>
  <c r="T117" i="17"/>
  <c r="V117" i="17" s="1"/>
  <c r="L221" i="18" s="1"/>
  <c r="H221" i="18"/>
  <c r="T133" i="17"/>
  <c r="U133" i="17" s="1"/>
  <c r="K238" i="18" s="1"/>
  <c r="H238" i="18"/>
  <c r="T388" i="17"/>
  <c r="X388" i="17" s="1"/>
  <c r="N512" i="18" s="1"/>
  <c r="H512" i="18"/>
  <c r="T158" i="17"/>
  <c r="X158" i="17" s="1"/>
  <c r="N264" i="18" s="1"/>
  <c r="H264" i="18"/>
  <c r="T174" i="17"/>
  <c r="H280" i="18"/>
  <c r="T190" i="17"/>
  <c r="W190" i="17" s="1"/>
  <c r="M297" i="18" s="1"/>
  <c r="H297" i="18"/>
  <c r="T206" i="17"/>
  <c r="V206" i="17" s="1"/>
  <c r="L318" i="18" s="1"/>
  <c r="H318" i="18"/>
  <c r="T222" i="17"/>
  <c r="U222" i="17" s="1"/>
  <c r="K335" i="18" s="1"/>
  <c r="H335" i="18"/>
  <c r="T238" i="17"/>
  <c r="W238" i="17" s="1"/>
  <c r="M353" i="18" s="1"/>
  <c r="H353" i="18"/>
  <c r="T254" i="17"/>
  <c r="U254" i="17" s="1"/>
  <c r="K370" i="18" s="1"/>
  <c r="H370" i="18"/>
  <c r="T270" i="17"/>
  <c r="V270" i="17" s="1"/>
  <c r="L386" i="18" s="1"/>
  <c r="H386" i="18"/>
  <c r="T286" i="17"/>
  <c r="U286" i="17" s="1"/>
  <c r="K403" i="18" s="1"/>
  <c r="H403" i="18"/>
  <c r="T362" i="17"/>
  <c r="U362" i="17" s="1"/>
  <c r="K485" i="18" s="1"/>
  <c r="H485" i="18"/>
  <c r="T424" i="17"/>
  <c r="W424" i="17" s="1"/>
  <c r="M550" i="18" s="1"/>
  <c r="H550" i="18"/>
  <c r="T461" i="17"/>
  <c r="U461" i="17" s="1"/>
  <c r="K591" i="18" s="1"/>
  <c r="H591" i="18"/>
  <c r="T499" i="17"/>
  <c r="V499" i="17" s="1"/>
  <c r="L631" i="18" s="1"/>
  <c r="H631" i="18"/>
  <c r="T530" i="17"/>
  <c r="X530" i="17" s="1"/>
  <c r="N663" i="18" s="1"/>
  <c r="H663" i="18"/>
  <c r="T590" i="17"/>
  <c r="W590" i="17" s="1"/>
  <c r="M726" i="18" s="1"/>
  <c r="H726" i="18"/>
  <c r="T339" i="17"/>
  <c r="H460" i="18"/>
  <c r="T587" i="17"/>
  <c r="W587" i="17" s="1"/>
  <c r="M723" i="18" s="1"/>
  <c r="H723" i="18"/>
  <c r="T500" i="17"/>
  <c r="H632" i="18"/>
  <c r="T531" i="17"/>
  <c r="V531" i="17" s="1"/>
  <c r="L664" i="18" s="1"/>
  <c r="T592" i="17"/>
  <c r="X592" i="17" s="1"/>
  <c r="N728" i="18" s="1"/>
  <c r="H728" i="18"/>
  <c r="T338" i="17"/>
  <c r="V338" i="17" s="1"/>
  <c r="L459" i="18" s="1"/>
  <c r="H459" i="18"/>
  <c r="T589" i="17"/>
  <c r="V589" i="17" s="1"/>
  <c r="L725" i="18" s="1"/>
  <c r="H725" i="18"/>
  <c r="T405" i="17"/>
  <c r="X405" i="17" s="1"/>
  <c r="N531" i="18" s="1"/>
  <c r="H531" i="18"/>
  <c r="T62" i="17"/>
  <c r="U62" i="17" s="1"/>
  <c r="K164" i="18" s="1"/>
  <c r="H164" i="18"/>
  <c r="T149" i="17"/>
  <c r="X149" i="17" s="1"/>
  <c r="N254" i="18" s="1"/>
  <c r="H254" i="18"/>
  <c r="T88" i="17"/>
  <c r="H192" i="18"/>
  <c r="T57" i="17"/>
  <c r="U57" i="17" s="1"/>
  <c r="K159" i="18" s="1"/>
  <c r="H159" i="18"/>
  <c r="T64" i="17"/>
  <c r="H166" i="18"/>
  <c r="T456" i="17"/>
  <c r="X456" i="17" s="1"/>
  <c r="N586" i="18" s="1"/>
  <c r="H586" i="18"/>
  <c r="T114" i="17"/>
  <c r="W114" i="17" s="1"/>
  <c r="M218" i="18" s="1"/>
  <c r="H218" i="18"/>
  <c r="T130" i="17"/>
  <c r="U130" i="17" s="1"/>
  <c r="K235" i="18" s="1"/>
  <c r="H235" i="18"/>
  <c r="T360" i="17"/>
  <c r="U360" i="17" s="1"/>
  <c r="K483" i="18" s="1"/>
  <c r="H483" i="18"/>
  <c r="T430" i="17"/>
  <c r="X430" i="17" s="1"/>
  <c r="N558" i="18" s="1"/>
  <c r="H558" i="18"/>
  <c r="T167" i="17"/>
  <c r="V167" i="17" s="1"/>
  <c r="L273" i="18" s="1"/>
  <c r="H273" i="18"/>
  <c r="T183" i="17"/>
  <c r="U183" i="17" s="1"/>
  <c r="K290" i="18" s="1"/>
  <c r="H290" i="18"/>
  <c r="T199" i="17"/>
  <c r="V199" i="17" s="1"/>
  <c r="L311" i="18" s="1"/>
  <c r="H311" i="18"/>
  <c r="T215" i="17"/>
  <c r="U215" i="17" s="1"/>
  <c r="K327" i="18" s="1"/>
  <c r="H327" i="18"/>
  <c r="T231" i="17"/>
  <c r="W231" i="17" s="1"/>
  <c r="M344" i="18" s="1"/>
  <c r="H344" i="18"/>
  <c r="T247" i="17"/>
  <c r="U247" i="17" s="1"/>
  <c r="K363" i="18" s="1"/>
  <c r="H363" i="18"/>
  <c r="T263" i="17"/>
  <c r="V263" i="17" s="1"/>
  <c r="L379" i="18" s="1"/>
  <c r="H379" i="18"/>
  <c r="T279" i="17"/>
  <c r="U279" i="17" s="1"/>
  <c r="K396" i="18" s="1"/>
  <c r="H396" i="18"/>
  <c r="T295" i="17"/>
  <c r="U295" i="17" s="1"/>
  <c r="K412" i="18" s="1"/>
  <c r="H412" i="18"/>
  <c r="T398" i="17"/>
  <c r="V398" i="17" s="1"/>
  <c r="L524" i="18" s="1"/>
  <c r="H524" i="18"/>
  <c r="T451" i="17"/>
  <c r="U451" i="17" s="1"/>
  <c r="K581" i="18" s="1"/>
  <c r="H581" i="18"/>
  <c r="T477" i="17"/>
  <c r="X477" i="17" s="1"/>
  <c r="N608" i="18" s="1"/>
  <c r="H608" i="18"/>
  <c r="T509" i="17"/>
  <c r="U509" i="17" s="1"/>
  <c r="K641" i="18" s="1"/>
  <c r="H641" i="18"/>
  <c r="T546" i="17"/>
  <c r="U546" i="17" s="1"/>
  <c r="K680" i="18" s="1"/>
  <c r="H680" i="18"/>
  <c r="T317" i="17"/>
  <c r="U317" i="17" s="1"/>
  <c r="K438" i="18" s="1"/>
  <c r="H438" i="18"/>
  <c r="T431" i="17"/>
  <c r="V431" i="17" s="1"/>
  <c r="L559" i="18" s="1"/>
  <c r="H559" i="18"/>
  <c r="T478" i="17"/>
  <c r="V478" i="17" s="1"/>
  <c r="L609" i="18" s="1"/>
  <c r="H609" i="18"/>
  <c r="T510" i="17"/>
  <c r="U510" i="17" s="1"/>
  <c r="K642" i="18" s="1"/>
  <c r="H642" i="18"/>
  <c r="T548" i="17"/>
  <c r="U548" i="17" s="1"/>
  <c r="K682" i="18" s="1"/>
  <c r="H682" i="18"/>
  <c r="T324" i="17"/>
  <c r="V324" i="17" s="1"/>
  <c r="L445" i="18" s="1"/>
  <c r="H445" i="18"/>
  <c r="T561" i="17"/>
  <c r="U561" i="17" s="1"/>
  <c r="K696" i="18" s="1"/>
  <c r="H696" i="18"/>
  <c r="T537" i="17"/>
  <c r="X537" i="17" s="1"/>
  <c r="N670" i="18" s="1"/>
  <c r="H670" i="18"/>
  <c r="T137" i="17"/>
  <c r="V137" i="17" s="1"/>
  <c r="L242" i="18" s="1"/>
  <c r="H242" i="18"/>
  <c r="T92" i="17"/>
  <c r="X92" i="17" s="1"/>
  <c r="N196" i="18" s="1"/>
  <c r="H196" i="18"/>
  <c r="T51" i="17"/>
  <c r="X51" i="17" s="1"/>
  <c r="N153" i="18" s="1"/>
  <c r="H153" i="18"/>
  <c r="T143" i="17"/>
  <c r="W143" i="17" s="1"/>
  <c r="M248" i="18" s="1"/>
  <c r="H248" i="18"/>
  <c r="T58" i="17"/>
  <c r="X58" i="17" s="1"/>
  <c r="N160" i="18" s="1"/>
  <c r="H160" i="18"/>
  <c r="T140" i="17"/>
  <c r="V140" i="17" s="1"/>
  <c r="L245" i="18" s="1"/>
  <c r="H245" i="18"/>
  <c r="T95" i="17"/>
  <c r="V95" i="17" s="1"/>
  <c r="L199" i="18" s="1"/>
  <c r="H199" i="18"/>
  <c r="T365" i="17"/>
  <c r="W365" i="17" s="1"/>
  <c r="M489" i="18" s="1"/>
  <c r="H489" i="18"/>
  <c r="T413" i="17"/>
  <c r="V413" i="17" s="1"/>
  <c r="L539" i="18" s="1"/>
  <c r="H539" i="18"/>
  <c r="T387" i="17"/>
  <c r="U387" i="17" s="1"/>
  <c r="K511" i="18" s="1"/>
  <c r="H511" i="18"/>
  <c r="T547" i="17"/>
  <c r="H681" i="18"/>
  <c r="T512" i="17"/>
  <c r="W512" i="17" s="1"/>
  <c r="M644" i="18" s="1"/>
  <c r="H644" i="18"/>
  <c r="T550" i="17"/>
  <c r="X550" i="17" s="1"/>
  <c r="N684" i="18" s="1"/>
  <c r="H684" i="18"/>
  <c r="T418" i="17"/>
  <c r="U418" i="17" s="1"/>
  <c r="K544" i="18" s="1"/>
  <c r="H544" i="18"/>
  <c r="T252" i="17"/>
  <c r="H368" i="18"/>
  <c r="T188" i="17"/>
  <c r="V188" i="17" s="1"/>
  <c r="L295" i="18" s="1"/>
  <c r="H295" i="18"/>
  <c r="T119" i="17"/>
  <c r="H223" i="18"/>
  <c r="T146" i="17"/>
  <c r="U146" i="17" s="1"/>
  <c r="K251" i="18" s="1"/>
  <c r="H251" i="18"/>
  <c r="T598" i="17"/>
  <c r="H734" i="18"/>
  <c r="T618" i="17"/>
  <c r="V618" i="17" s="1"/>
  <c r="L755" i="18" s="1"/>
  <c r="H755" i="18"/>
  <c r="T588" i="17"/>
  <c r="X588" i="17" s="1"/>
  <c r="N724" i="18" s="1"/>
  <c r="H724" i="18"/>
  <c r="T337" i="17"/>
  <c r="U337" i="17" s="1"/>
  <c r="K458" i="18" s="1"/>
  <c r="H458" i="18"/>
  <c r="T457" i="17"/>
  <c r="H587" i="18"/>
  <c r="T261" i="17"/>
  <c r="V261" i="17" s="1"/>
  <c r="L377" i="18" s="1"/>
  <c r="H377" i="18"/>
  <c r="T197" i="17"/>
  <c r="H309" i="18"/>
  <c r="T352" i="17"/>
  <c r="U352" i="17" s="1"/>
  <c r="K475" i="18" s="1"/>
  <c r="H475" i="18"/>
  <c r="T56" i="17"/>
  <c r="H158" i="18"/>
  <c r="T144" i="17"/>
  <c r="X144" i="17" s="1"/>
  <c r="N249" i="18" s="1"/>
  <c r="H249" i="18"/>
  <c r="T604" i="17"/>
  <c r="H741" i="18"/>
  <c r="T135" i="17"/>
  <c r="U135" i="17" s="1"/>
  <c r="K240" i="18" s="1"/>
  <c r="H240" i="18"/>
  <c r="T321" i="17"/>
  <c r="H442" i="18"/>
  <c r="T269" i="17"/>
  <c r="X269" i="17" s="1"/>
  <c r="N385" i="18" s="1"/>
  <c r="H385" i="18"/>
  <c r="T384" i="17"/>
  <c r="H508" i="18"/>
  <c r="T136" i="17"/>
  <c r="U136" i="17" s="1"/>
  <c r="K241" i="18" s="1"/>
  <c r="H241" i="18"/>
  <c r="T612" i="17"/>
  <c r="H749" i="18"/>
  <c r="T253" i="17"/>
  <c r="W253" i="17" s="1"/>
  <c r="M369" i="18" s="1"/>
  <c r="H369" i="18"/>
  <c r="T617" i="17"/>
  <c r="H754" i="18"/>
  <c r="T582" i="17"/>
  <c r="U582" i="17" s="1"/>
  <c r="K717" i="18" s="1"/>
  <c r="H717" i="18"/>
  <c r="T228" i="17"/>
  <c r="H341" i="18"/>
  <c r="T111" i="17"/>
  <c r="W111" i="17" s="1"/>
  <c r="M215" i="18" s="1"/>
  <c r="H215" i="18"/>
  <c r="T99" i="17"/>
  <c r="V99" i="17" s="1"/>
  <c r="L203" i="18" s="1"/>
  <c r="H203" i="18"/>
  <c r="T103" i="17"/>
  <c r="X103" i="17" s="1"/>
  <c r="N207" i="18" s="1"/>
  <c r="H207" i="18"/>
  <c r="T422" i="17"/>
  <c r="H548" i="18"/>
  <c r="T468" i="17"/>
  <c r="W468" i="17" s="1"/>
  <c r="M599" i="18" s="1"/>
  <c r="H599" i="18"/>
  <c r="T127" i="17"/>
  <c r="H231" i="18"/>
  <c r="T212" i="17"/>
  <c r="V212" i="17" s="1"/>
  <c r="L324" i="18" s="1"/>
  <c r="H324" i="18"/>
  <c r="T180" i="17"/>
  <c r="H287" i="18"/>
  <c r="T276" i="17"/>
  <c r="V276" i="17" s="1"/>
  <c r="L393" i="18" s="1"/>
  <c r="H393" i="18"/>
  <c r="T610" i="17"/>
  <c r="U610" i="17" s="1"/>
  <c r="K747" i="18" s="1"/>
  <c r="H747" i="18"/>
  <c r="V633" i="17" l="1"/>
  <c r="L44" i="18" s="1"/>
  <c r="W625" i="17"/>
  <c r="M36" i="18" s="1"/>
  <c r="X644" i="17"/>
  <c r="N55" i="18" s="1"/>
  <c r="U669" i="17"/>
  <c r="K99" i="18" s="1"/>
  <c r="N90" i="18"/>
  <c r="N93" i="18"/>
  <c r="K91" i="18"/>
  <c r="N92" i="18"/>
  <c r="M90" i="18"/>
  <c r="K90" i="18"/>
  <c r="X684" i="17"/>
  <c r="N114" i="18" s="1"/>
  <c r="M92" i="18"/>
  <c r="K93" i="18"/>
  <c r="X679" i="17"/>
  <c r="N109" i="18" s="1"/>
  <c r="W671" i="17"/>
  <c r="M101" i="18" s="1"/>
  <c r="X669" i="17"/>
  <c r="N99" i="18" s="1"/>
  <c r="X675" i="17"/>
  <c r="N105" i="18" s="1"/>
  <c r="U682" i="17"/>
  <c r="K112" i="18" s="1"/>
  <c r="X646" i="17"/>
  <c r="N57" i="18" s="1"/>
  <c r="X638" i="17"/>
  <c r="N49" i="18" s="1"/>
  <c r="W38" i="17"/>
  <c r="M140" i="18" s="1"/>
  <c r="V638" i="17"/>
  <c r="L49" i="18" s="1"/>
  <c r="V640" i="17"/>
  <c r="L51" i="18" s="1"/>
  <c r="U38" i="17"/>
  <c r="K140" i="18" s="1"/>
  <c r="V38" i="17"/>
  <c r="L140" i="18" s="1"/>
  <c r="X507" i="17"/>
  <c r="N639" i="18" s="1"/>
  <c r="V219" i="17"/>
  <c r="L332" i="18" s="1"/>
  <c r="U466" i="17"/>
  <c r="K597" i="18" s="1"/>
  <c r="X242" i="17"/>
  <c r="N357" i="18" s="1"/>
  <c r="U142" i="17"/>
  <c r="K247" i="18" s="1"/>
  <c r="W530" i="17"/>
  <c r="M663" i="18" s="1"/>
  <c r="U249" i="17"/>
  <c r="K365" i="18" s="1"/>
  <c r="V517" i="17"/>
  <c r="L649" i="18" s="1"/>
  <c r="X559" i="17"/>
  <c r="N693" i="18" s="1"/>
  <c r="W370" i="17"/>
  <c r="M494" i="18" s="1"/>
  <c r="W87" i="17"/>
  <c r="M191" i="18" s="1"/>
  <c r="V102" i="17"/>
  <c r="L206" i="18" s="1"/>
  <c r="V429" i="17"/>
  <c r="L557" i="18" s="1"/>
  <c r="W102" i="17"/>
  <c r="M206" i="18" s="1"/>
  <c r="W572" i="17"/>
  <c r="M707" i="18" s="1"/>
  <c r="X47" i="17"/>
  <c r="N149" i="18" s="1"/>
  <c r="U241" i="17"/>
  <c r="K356" i="18" s="1"/>
  <c r="V262" i="17"/>
  <c r="L378" i="18" s="1"/>
  <c r="W198" i="17"/>
  <c r="M310" i="18" s="1"/>
  <c r="X71" i="17"/>
  <c r="N174" i="18" s="1"/>
  <c r="W189" i="17"/>
  <c r="M296" i="18" s="1"/>
  <c r="V593" i="17"/>
  <c r="L729" i="18" s="1"/>
  <c r="V216" i="17"/>
  <c r="L328" i="18" s="1"/>
  <c r="X270" i="17"/>
  <c r="N386" i="18" s="1"/>
  <c r="V525" i="17"/>
  <c r="L658" i="18" s="1"/>
  <c r="U263" i="17"/>
  <c r="K379" i="18" s="1"/>
  <c r="X461" i="17"/>
  <c r="N591" i="18" s="1"/>
  <c r="U304" i="17"/>
  <c r="K422" i="18" s="1"/>
  <c r="U206" i="17"/>
  <c r="K318" i="18" s="1"/>
  <c r="V534" i="17"/>
  <c r="L667" i="18" s="1"/>
  <c r="X280" i="17"/>
  <c r="N397" i="18" s="1"/>
  <c r="X148" i="17"/>
  <c r="N253" i="18" s="1"/>
  <c r="W40" i="17"/>
  <c r="M142" i="18" s="1"/>
  <c r="W403" i="17"/>
  <c r="M529" i="18" s="1"/>
  <c r="U378" i="17"/>
  <c r="K502" i="18" s="1"/>
  <c r="X82" i="17"/>
  <c r="N185" i="18" s="1"/>
  <c r="U363" i="17"/>
  <c r="K486" i="18" s="1"/>
  <c r="W589" i="17"/>
  <c r="M725" i="18" s="1"/>
  <c r="V394" i="17"/>
  <c r="L518" i="18" s="1"/>
  <c r="X124" i="17"/>
  <c r="N228" i="18" s="1"/>
  <c r="X548" i="17"/>
  <c r="N682" i="18" s="1"/>
  <c r="V193" i="17"/>
  <c r="L305" i="18" s="1"/>
  <c r="U476" i="17"/>
  <c r="K607" i="18" s="1"/>
  <c r="W141" i="17"/>
  <c r="M246" i="18" s="1"/>
  <c r="W366" i="17"/>
  <c r="M490" i="18" s="1"/>
  <c r="V476" i="17"/>
  <c r="L607" i="18" s="1"/>
  <c r="X466" i="17"/>
  <c r="N597" i="18" s="1"/>
  <c r="V494" i="17"/>
  <c r="L626" i="18" s="1"/>
  <c r="X87" i="17"/>
  <c r="N191" i="18" s="1"/>
  <c r="X378" i="17"/>
  <c r="N502" i="18" s="1"/>
  <c r="X132" i="17"/>
  <c r="N237" i="18" s="1"/>
  <c r="W593" i="17"/>
  <c r="M729" i="18" s="1"/>
  <c r="X589" i="17"/>
  <c r="N725" i="18" s="1"/>
  <c r="X262" i="17"/>
  <c r="N378" i="18" s="1"/>
  <c r="X238" i="17"/>
  <c r="N353" i="18" s="1"/>
  <c r="W362" i="17"/>
  <c r="M485" i="18" s="1"/>
  <c r="W425" i="17"/>
  <c r="M551" i="18" s="1"/>
  <c r="U239" i="17"/>
  <c r="K354" i="18" s="1"/>
  <c r="V509" i="17"/>
  <c r="L641" i="18" s="1"/>
  <c r="V213" i="17"/>
  <c r="L325" i="18" s="1"/>
  <c r="X102" i="17"/>
  <c r="N206" i="18" s="1"/>
  <c r="X476" i="17"/>
  <c r="N607" i="18" s="1"/>
  <c r="X231" i="17"/>
  <c r="N344" i="18" s="1"/>
  <c r="U199" i="17"/>
  <c r="K311" i="18" s="1"/>
  <c r="X295" i="17"/>
  <c r="N412" i="18" s="1"/>
  <c r="W263" i="17"/>
  <c r="M379" i="18" s="1"/>
  <c r="V62" i="17"/>
  <c r="L164" i="18" s="1"/>
  <c r="W461" i="17"/>
  <c r="M591" i="18" s="1"/>
  <c r="X362" i="17"/>
  <c r="N485" i="18" s="1"/>
  <c r="X117" i="17"/>
  <c r="N221" i="18" s="1"/>
  <c r="X403" i="17"/>
  <c r="N529" i="18" s="1"/>
  <c r="U87" i="17"/>
  <c r="K191" i="18" s="1"/>
  <c r="U525" i="17"/>
  <c r="K658" i="18" s="1"/>
  <c r="U242" i="17"/>
  <c r="K357" i="18" s="1"/>
  <c r="V82" i="17"/>
  <c r="L185" i="18" s="1"/>
  <c r="X363" i="17"/>
  <c r="N486" i="18" s="1"/>
  <c r="U593" i="17"/>
  <c r="K729" i="18" s="1"/>
  <c r="V295" i="17"/>
  <c r="L412" i="18" s="1"/>
  <c r="U231" i="17"/>
  <c r="K344" i="18" s="1"/>
  <c r="W62" i="17"/>
  <c r="M164" i="18" s="1"/>
  <c r="U530" i="17"/>
  <c r="K663" i="18" s="1"/>
  <c r="V461" i="17"/>
  <c r="L591" i="18" s="1"/>
  <c r="X394" i="17"/>
  <c r="N518" i="18" s="1"/>
  <c r="X198" i="17"/>
  <c r="N310" i="18" s="1"/>
  <c r="U270" i="17"/>
  <c r="K386" i="18" s="1"/>
  <c r="U284" i="17"/>
  <c r="K401" i="18" s="1"/>
  <c r="W482" i="17"/>
  <c r="M613" i="18" s="1"/>
  <c r="V403" i="17"/>
  <c r="L529" i="18" s="1"/>
  <c r="W525" i="17"/>
  <c r="M658" i="18" s="1"/>
  <c r="W378" i="17"/>
  <c r="M502" i="18" s="1"/>
  <c r="W242" i="17"/>
  <c r="M357" i="18" s="1"/>
  <c r="W82" i="17"/>
  <c r="M185" i="18" s="1"/>
  <c r="W363" i="17"/>
  <c r="M486" i="18" s="1"/>
  <c r="W295" i="17"/>
  <c r="M412" i="18" s="1"/>
  <c r="X263" i="17"/>
  <c r="N379" i="18" s="1"/>
  <c r="V231" i="17"/>
  <c r="L344" i="18" s="1"/>
  <c r="X62" i="17"/>
  <c r="N164" i="18" s="1"/>
  <c r="U589" i="17"/>
  <c r="K725" i="18" s="1"/>
  <c r="V530" i="17"/>
  <c r="L663" i="18" s="1"/>
  <c r="W394" i="17"/>
  <c r="M518" i="18" s="1"/>
  <c r="W262" i="17"/>
  <c r="M378" i="18" s="1"/>
  <c r="V198" i="17"/>
  <c r="L310" i="18" s="1"/>
  <c r="U388" i="17"/>
  <c r="K512" i="18" s="1"/>
  <c r="V362" i="17"/>
  <c r="L485" i="18" s="1"/>
  <c r="W270" i="17"/>
  <c r="M386" i="18" s="1"/>
  <c r="X509" i="17"/>
  <c r="N641" i="18" s="1"/>
  <c r="V466" i="17"/>
  <c r="L597" i="18" s="1"/>
  <c r="V550" i="17"/>
  <c r="L684" i="18" s="1"/>
  <c r="W275" i="17"/>
  <c r="M392" i="18" s="1"/>
  <c r="U472" i="17"/>
  <c r="K603" i="18" s="1"/>
  <c r="U100" i="17"/>
  <c r="K204" i="18" s="1"/>
  <c r="W364" i="17"/>
  <c r="M488" i="18" s="1"/>
  <c r="U448" i="17"/>
  <c r="K578" i="18" s="1"/>
  <c r="U454" i="17"/>
  <c r="K584" i="18" s="1"/>
  <c r="U65" i="17"/>
  <c r="K167" i="18" s="1"/>
  <c r="U50" i="17"/>
  <c r="K152" i="18" s="1"/>
  <c r="W549" i="17"/>
  <c r="M683" i="18" s="1"/>
  <c r="U557" i="17"/>
  <c r="K691" i="18" s="1"/>
  <c r="X486" i="17"/>
  <c r="N618" i="18" s="1"/>
  <c r="X485" i="17"/>
  <c r="N617" i="18" s="1"/>
  <c r="X287" i="17"/>
  <c r="N404" i="18" s="1"/>
  <c r="V223" i="17"/>
  <c r="L336" i="18" s="1"/>
  <c r="X557" i="17"/>
  <c r="N691" i="18" s="1"/>
  <c r="V411" i="17"/>
  <c r="L537" i="18" s="1"/>
  <c r="W235" i="17"/>
  <c r="M348" i="18" s="1"/>
  <c r="W460" i="17"/>
  <c r="M590" i="18" s="1"/>
  <c r="X419" i="17"/>
  <c r="N545" i="18" s="1"/>
  <c r="X42" i="17"/>
  <c r="N144" i="18" s="1"/>
  <c r="U465" i="17"/>
  <c r="K595" i="18" s="1"/>
  <c r="V374" i="17"/>
  <c r="L498" i="18" s="1"/>
  <c r="U566" i="17"/>
  <c r="K701" i="18" s="1"/>
  <c r="W100" i="17"/>
  <c r="M204" i="18" s="1"/>
  <c r="U485" i="17"/>
  <c r="K617" i="18" s="1"/>
  <c r="U287" i="17"/>
  <c r="K404" i="18" s="1"/>
  <c r="W223" i="17"/>
  <c r="M336" i="18" s="1"/>
  <c r="W397" i="17"/>
  <c r="M523" i="18" s="1"/>
  <c r="W513" i="17"/>
  <c r="M645" i="18" s="1"/>
  <c r="U437" i="17"/>
  <c r="K565" i="18" s="1"/>
  <c r="V407" i="17"/>
  <c r="L533" i="18" s="1"/>
  <c r="W524" i="17"/>
  <c r="M657" i="18" s="1"/>
  <c r="W540" i="17"/>
  <c r="M674" i="18" s="1"/>
  <c r="W324" i="17"/>
  <c r="M445" i="18" s="1"/>
  <c r="U290" i="17"/>
  <c r="K407" i="18" s="1"/>
  <c r="W109" i="17"/>
  <c r="M213" i="18" s="1"/>
  <c r="W50" i="17"/>
  <c r="M152" i="18" s="1"/>
  <c r="X382" i="17"/>
  <c r="N506" i="18" s="1"/>
  <c r="W282" i="17"/>
  <c r="M399" i="18" s="1"/>
  <c r="U330" i="17"/>
  <c r="K451" i="18" s="1"/>
  <c r="U165" i="17"/>
  <c r="K271" i="18" s="1"/>
  <c r="V39" i="17"/>
  <c r="L141" i="18" s="1"/>
  <c r="U446" i="17"/>
  <c r="K576" i="18" s="1"/>
  <c r="X99" i="17"/>
  <c r="N203" i="18" s="1"/>
  <c r="W527" i="17"/>
  <c r="M660" i="18" s="1"/>
  <c r="W236" i="17"/>
  <c r="M351" i="18" s="1"/>
  <c r="X454" i="17"/>
  <c r="N584" i="18" s="1"/>
  <c r="U176" i="17"/>
  <c r="K282" i="18" s="1"/>
  <c r="U605" i="17"/>
  <c r="K742" i="18" s="1"/>
  <c r="X491" i="17"/>
  <c r="N623" i="18" s="1"/>
  <c r="W218" i="17"/>
  <c r="M330" i="18" s="1"/>
  <c r="U508" i="17"/>
  <c r="K640" i="18" s="1"/>
  <c r="V233" i="17"/>
  <c r="L346" i="18" s="1"/>
  <c r="V410" i="17"/>
  <c r="L536" i="18" s="1"/>
  <c r="V171" i="17"/>
  <c r="L277" i="18" s="1"/>
  <c r="X55" i="17"/>
  <c r="N157" i="18" s="1"/>
  <c r="U39" i="17"/>
  <c r="K141" i="18" s="1"/>
  <c r="W448" i="17"/>
  <c r="M578" i="18" s="1"/>
  <c r="X39" i="17"/>
  <c r="N141" i="18" s="1"/>
  <c r="V55" i="17"/>
  <c r="L157" i="18" s="1"/>
  <c r="W105" i="17"/>
  <c r="M209" i="18" s="1"/>
  <c r="V544" i="17"/>
  <c r="L678" i="18" s="1"/>
  <c r="X254" i="17"/>
  <c r="N370" i="18" s="1"/>
  <c r="U512" i="17"/>
  <c r="K644" i="18" s="1"/>
  <c r="U103" i="17"/>
  <c r="K207" i="18" s="1"/>
  <c r="U424" i="17"/>
  <c r="K550" i="18" s="1"/>
  <c r="W286" i="17"/>
  <c r="M403" i="18" s="1"/>
  <c r="X495" i="17"/>
  <c r="N627" i="18" s="1"/>
  <c r="X389" i="17"/>
  <c r="N513" i="18" s="1"/>
  <c r="X490" i="17"/>
  <c r="N622" i="18" s="1"/>
  <c r="U126" i="17"/>
  <c r="K230" i="18" s="1"/>
  <c r="U491" i="17"/>
  <c r="K623" i="18" s="1"/>
  <c r="W294" i="17"/>
  <c r="M411" i="18" s="1"/>
  <c r="U371" i="17"/>
  <c r="K495" i="18" s="1"/>
  <c r="U192" i="17"/>
  <c r="K304" i="18" s="1"/>
  <c r="V440" i="17"/>
  <c r="L568" i="18" s="1"/>
  <c r="V190" i="17"/>
  <c r="L297" i="18" s="1"/>
  <c r="U542" i="17"/>
  <c r="K676" i="18" s="1"/>
  <c r="U218" i="17"/>
  <c r="K330" i="18" s="1"/>
  <c r="W515" i="17"/>
  <c r="M647" i="18" s="1"/>
  <c r="X411" i="17"/>
  <c r="N537" i="18" s="1"/>
  <c r="W81" i="17"/>
  <c r="M184" i="18" s="1"/>
  <c r="V490" i="17"/>
  <c r="L622" i="18" s="1"/>
  <c r="X75" i="17"/>
  <c r="N178" i="18" s="1"/>
  <c r="V454" i="17"/>
  <c r="L584" i="18" s="1"/>
  <c r="V179" i="17"/>
  <c r="L286" i="18" s="1"/>
  <c r="U408" i="17"/>
  <c r="K534" i="18" s="1"/>
  <c r="W470" i="17"/>
  <c r="M601" i="18" s="1"/>
  <c r="V269" i="17"/>
  <c r="L385" i="18" s="1"/>
  <c r="X508" i="17"/>
  <c r="N640" i="18" s="1"/>
  <c r="X341" i="17"/>
  <c r="N464" i="18" s="1"/>
  <c r="W575" i="17"/>
  <c r="M710" i="18" s="1"/>
  <c r="W416" i="17"/>
  <c r="M542" i="18" s="1"/>
  <c r="W605" i="17"/>
  <c r="M742" i="18" s="1"/>
  <c r="U272" i="17"/>
  <c r="K388" i="18" s="1"/>
  <c r="U532" i="17"/>
  <c r="K665" i="18" s="1"/>
  <c r="W184" i="17"/>
  <c r="M291" i="18" s="1"/>
  <c r="V211" i="17"/>
  <c r="L323" i="18" s="1"/>
  <c r="X549" i="17"/>
  <c r="N683" i="18" s="1"/>
  <c r="V370" i="17"/>
  <c r="L494" i="18" s="1"/>
  <c r="W273" i="17"/>
  <c r="M389" i="18" s="1"/>
  <c r="W465" i="17"/>
  <c r="M595" i="18" s="1"/>
  <c r="X294" i="17"/>
  <c r="N411" i="18" s="1"/>
  <c r="X129" i="17"/>
  <c r="N233" i="18" s="1"/>
  <c r="X520" i="17"/>
  <c r="N653" i="18" s="1"/>
  <c r="X303" i="17"/>
  <c r="N421" i="18" s="1"/>
  <c r="W297" i="17"/>
  <c r="M415" i="18" s="1"/>
  <c r="X470" i="17"/>
  <c r="N601" i="18" s="1"/>
  <c r="W313" i="17"/>
  <c r="M434" i="18" s="1"/>
  <c r="U350" i="17"/>
  <c r="K473" i="18" s="1"/>
  <c r="U250" i="17"/>
  <c r="K366" i="18" s="1"/>
  <c r="X397" i="17"/>
  <c r="N523" i="18" s="1"/>
  <c r="U118" i="17"/>
  <c r="K222" i="18" s="1"/>
  <c r="V541" i="17"/>
  <c r="L675" i="18" s="1"/>
  <c r="V144" i="17"/>
  <c r="L249" i="18" s="1"/>
  <c r="V479" i="17"/>
  <c r="L610" i="18" s="1"/>
  <c r="X524" i="17"/>
  <c r="N657" i="18" s="1"/>
  <c r="W104" i="17"/>
  <c r="M208" i="18" s="1"/>
  <c r="X440" i="17"/>
  <c r="N568" i="18" s="1"/>
  <c r="X527" i="17"/>
  <c r="N660" i="18" s="1"/>
  <c r="V364" i="17"/>
  <c r="L488" i="18" s="1"/>
  <c r="V146" i="17"/>
  <c r="L251" i="18" s="1"/>
  <c r="W320" i="17"/>
  <c r="M441" i="18" s="1"/>
  <c r="V420" i="17"/>
  <c r="L546" i="18" s="1"/>
  <c r="X292" i="17"/>
  <c r="N409" i="18" s="1"/>
  <c r="X680" i="17"/>
  <c r="N110" i="18" s="1"/>
  <c r="K94" i="18"/>
  <c r="X630" i="17"/>
  <c r="N41" i="18" s="1"/>
  <c r="U648" i="17"/>
  <c r="K59" i="18" s="1"/>
  <c r="X627" i="17"/>
  <c r="N38" i="18" s="1"/>
  <c r="V630" i="17"/>
  <c r="L41" i="18" s="1"/>
  <c r="U636" i="17"/>
  <c r="K47" i="18" s="1"/>
  <c r="N95" i="18"/>
  <c r="U671" i="17"/>
  <c r="K101" i="18" s="1"/>
  <c r="L91" i="18"/>
  <c r="X668" i="17"/>
  <c r="N98" i="18" s="1"/>
  <c r="V684" i="17"/>
  <c r="L114" i="18" s="1"/>
  <c r="U676" i="17"/>
  <c r="K106" i="18" s="1"/>
  <c r="U668" i="17"/>
  <c r="K98" i="18" s="1"/>
  <c r="W682" i="17"/>
  <c r="M112" i="18" s="1"/>
  <c r="X642" i="17"/>
  <c r="N53" i="18" s="1"/>
  <c r="V635" i="17"/>
  <c r="L46" i="18" s="1"/>
  <c r="U639" i="17"/>
  <c r="K50" i="18" s="1"/>
  <c r="X626" i="17"/>
  <c r="N37" i="18" s="1"/>
  <c r="X643" i="17"/>
  <c r="N54" i="18" s="1"/>
  <c r="W627" i="17"/>
  <c r="M38" i="18" s="1"/>
  <c r="V631" i="17"/>
  <c r="L42" i="18" s="1"/>
  <c r="X637" i="17"/>
  <c r="N48" i="18" s="1"/>
  <c r="V647" i="17"/>
  <c r="L58" i="18" s="1"/>
  <c r="X635" i="17"/>
  <c r="N46" i="18" s="1"/>
  <c r="W639" i="17"/>
  <c r="M50" i="18" s="1"/>
  <c r="U626" i="17"/>
  <c r="K37" i="18" s="1"/>
  <c r="U647" i="17"/>
  <c r="K58" i="18" s="1"/>
  <c r="V632" i="17"/>
  <c r="L43" i="18" s="1"/>
  <c r="W648" i="17"/>
  <c r="M59" i="18" s="1"/>
  <c r="X636" i="17"/>
  <c r="N47" i="18" s="1"/>
  <c r="X632" i="17"/>
  <c r="N43" i="18" s="1"/>
  <c r="U631" i="17"/>
  <c r="K42" i="18" s="1"/>
  <c r="W632" i="17"/>
  <c r="M43" i="18" s="1"/>
  <c r="W630" i="17"/>
  <c r="M41" i="18" s="1"/>
  <c r="X607" i="17"/>
  <c r="N744" i="18" s="1"/>
  <c r="X406" i="17"/>
  <c r="N532" i="18" s="1"/>
  <c r="X98" i="17"/>
  <c r="N202" i="18" s="1"/>
  <c r="V405" i="17"/>
  <c r="L531" i="18" s="1"/>
  <c r="U499" i="17"/>
  <c r="K631" i="18" s="1"/>
  <c r="X232" i="17"/>
  <c r="N345" i="18" s="1"/>
  <c r="X365" i="17"/>
  <c r="N489" i="18" s="1"/>
  <c r="U477" i="17"/>
  <c r="K608" i="18" s="1"/>
  <c r="U158" i="17"/>
  <c r="K264" i="18" s="1"/>
  <c r="V69" i="17"/>
  <c r="L172" i="18" s="1"/>
  <c r="W567" i="17"/>
  <c r="M702" i="18" s="1"/>
  <c r="X307" i="17"/>
  <c r="N425" i="18" s="1"/>
  <c r="U333" i="17"/>
  <c r="K454" i="18" s="1"/>
  <c r="W97" i="17"/>
  <c r="M201" i="18" s="1"/>
  <c r="X577" i="17"/>
  <c r="N712" i="18" s="1"/>
  <c r="V382" i="17"/>
  <c r="L506" i="18" s="1"/>
  <c r="W243" i="17"/>
  <c r="M358" i="18" s="1"/>
  <c r="X574" i="17"/>
  <c r="N709" i="18" s="1"/>
  <c r="V226" i="17"/>
  <c r="L339" i="18" s="1"/>
  <c r="V620" i="17"/>
  <c r="L757" i="18" s="1"/>
  <c r="V383" i="17"/>
  <c r="L507" i="18" s="1"/>
  <c r="U538" i="17"/>
  <c r="K671" i="18" s="1"/>
  <c r="V355" i="17"/>
  <c r="L478" i="18" s="1"/>
  <c r="W42" i="17"/>
  <c r="M144" i="18" s="1"/>
  <c r="W214" i="17"/>
  <c r="M326" i="18" s="1"/>
  <c r="U129" i="17"/>
  <c r="K233" i="18" s="1"/>
  <c r="X535" i="17"/>
  <c r="N668" i="18" s="1"/>
  <c r="U357" i="17"/>
  <c r="K480" i="18" s="1"/>
  <c r="V539" i="17"/>
  <c r="L672" i="18" s="1"/>
  <c r="X116" i="17"/>
  <c r="N220" i="18" s="1"/>
  <c r="W256" i="17"/>
  <c r="M372" i="18" s="1"/>
  <c r="V520" i="17"/>
  <c r="L653" i="18" s="1"/>
  <c r="V108" i="17"/>
  <c r="L212" i="18" s="1"/>
  <c r="V361" i="17"/>
  <c r="L484" i="18" s="1"/>
  <c r="W350" i="17"/>
  <c r="M473" i="18" s="1"/>
  <c r="V187" i="17"/>
  <c r="L294" i="18" s="1"/>
  <c r="W542" i="17"/>
  <c r="M676" i="18" s="1"/>
  <c r="U282" i="17"/>
  <c r="K399" i="18" s="1"/>
  <c r="X218" i="17"/>
  <c r="N330" i="18" s="1"/>
  <c r="V159" i="17"/>
  <c r="L265" i="18" s="1"/>
  <c r="V557" i="17"/>
  <c r="L691" i="18" s="1"/>
  <c r="U515" i="17"/>
  <c r="K647" i="18" s="1"/>
  <c r="X371" i="17"/>
  <c r="N495" i="18" s="1"/>
  <c r="V84" i="17"/>
  <c r="L188" i="18" s="1"/>
  <c r="U235" i="17"/>
  <c r="K348" i="18" s="1"/>
  <c r="X118" i="17"/>
  <c r="N222" i="18" s="1"/>
  <c r="W186" i="17"/>
  <c r="M293" i="18" s="1"/>
  <c r="W400" i="17"/>
  <c r="M526" i="18" s="1"/>
  <c r="V162" i="17"/>
  <c r="L268" i="18" s="1"/>
  <c r="X618" i="17"/>
  <c r="N755" i="18" s="1"/>
  <c r="X338" i="17"/>
  <c r="N459" i="18" s="1"/>
  <c r="X580" i="17"/>
  <c r="N715" i="18" s="1"/>
  <c r="W179" i="17"/>
  <c r="M286" i="18" s="1"/>
  <c r="U162" i="17"/>
  <c r="K268" i="18" s="1"/>
  <c r="W462" i="17"/>
  <c r="M592" i="18" s="1"/>
  <c r="W555" i="17"/>
  <c r="M689" i="18" s="1"/>
  <c r="X484" i="17"/>
  <c r="N616" i="18" s="1"/>
  <c r="X337" i="17"/>
  <c r="N458" i="18" s="1"/>
  <c r="X488" i="17"/>
  <c r="N620" i="18" s="1"/>
  <c r="X159" i="17"/>
  <c r="N265" i="18" s="1"/>
  <c r="W600" i="17"/>
  <c r="M737" i="18" s="1"/>
  <c r="U409" i="17"/>
  <c r="K535" i="18" s="1"/>
  <c r="V536" i="17"/>
  <c r="L669" i="18" s="1"/>
  <c r="W369" i="17"/>
  <c r="M493" i="18" s="1"/>
  <c r="W311" i="17"/>
  <c r="M432" i="18" s="1"/>
  <c r="V177" i="17"/>
  <c r="L283" i="18" s="1"/>
  <c r="U61" i="17"/>
  <c r="K163" i="18" s="1"/>
  <c r="W439" i="17"/>
  <c r="M567" i="18" s="1"/>
  <c r="U502" i="17"/>
  <c r="K634" i="18" s="1"/>
  <c r="U374" i="17"/>
  <c r="K498" i="18" s="1"/>
  <c r="X65" i="17"/>
  <c r="N167" i="18" s="1"/>
  <c r="V488" i="17"/>
  <c r="L620" i="18" s="1"/>
  <c r="W412" i="17"/>
  <c r="M538" i="18" s="1"/>
  <c r="U412" i="17"/>
  <c r="K538" i="18" s="1"/>
  <c r="W390" i="17"/>
  <c r="M514" i="18" s="1"/>
  <c r="V327" i="17"/>
  <c r="L448" i="18" s="1"/>
  <c r="U553" i="17"/>
  <c r="K687" i="18" s="1"/>
  <c r="U590" i="17"/>
  <c r="K726" i="18" s="1"/>
  <c r="V289" i="17"/>
  <c r="L406" i="18" s="1"/>
  <c r="W222" i="17"/>
  <c r="M335" i="18" s="1"/>
  <c r="U92" i="17"/>
  <c r="K196" i="18" s="1"/>
  <c r="X555" i="17"/>
  <c r="N689" i="18" s="1"/>
  <c r="W483" i="17"/>
  <c r="M615" i="18" s="1"/>
  <c r="X248" i="17"/>
  <c r="N364" i="18" s="1"/>
  <c r="V293" i="17"/>
  <c r="L410" i="18" s="1"/>
  <c r="V221" i="17"/>
  <c r="L334" i="18" s="1"/>
  <c r="W459" i="17"/>
  <c r="M589" i="18" s="1"/>
  <c r="U185" i="17"/>
  <c r="K292" i="18" s="1"/>
  <c r="X396" i="17"/>
  <c r="N520" i="18" s="1"/>
  <c r="W211" i="17"/>
  <c r="M323" i="18" s="1"/>
  <c r="U97" i="17"/>
  <c r="K201" i="18" s="1"/>
  <c r="W577" i="17"/>
  <c r="M712" i="18" s="1"/>
  <c r="U243" i="17"/>
  <c r="K358" i="18" s="1"/>
  <c r="V126" i="17"/>
  <c r="L230" i="18" s="1"/>
  <c r="V574" i="17"/>
  <c r="L709" i="18" s="1"/>
  <c r="X290" i="17"/>
  <c r="N407" i="18" s="1"/>
  <c r="U226" i="17"/>
  <c r="K339" i="18" s="1"/>
  <c r="U620" i="17"/>
  <c r="K757" i="18" s="1"/>
  <c r="X383" i="17"/>
  <c r="N507" i="18" s="1"/>
  <c r="V217" i="17"/>
  <c r="L329" i="18" s="1"/>
  <c r="X538" i="17"/>
  <c r="N671" i="18" s="1"/>
  <c r="U419" i="17"/>
  <c r="K545" i="18" s="1"/>
  <c r="W398" i="17"/>
  <c r="M524" i="18" s="1"/>
  <c r="W279" i="17"/>
  <c r="M396" i="18" s="1"/>
  <c r="X247" i="17"/>
  <c r="N363" i="18" s="1"/>
  <c r="W215" i="17"/>
  <c r="M327" i="18" s="1"/>
  <c r="X278" i="17"/>
  <c r="N395" i="18" s="1"/>
  <c r="U214" i="17"/>
  <c r="K326" i="18" s="1"/>
  <c r="U503" i="17"/>
  <c r="K635" i="18" s="1"/>
  <c r="X357" i="17"/>
  <c r="N480" i="18" s="1"/>
  <c r="V186" i="17"/>
  <c r="L293" i="18" s="1"/>
  <c r="V470" i="17"/>
  <c r="L601" i="18" s="1"/>
  <c r="W192" i="17"/>
  <c r="M304" i="18" s="1"/>
  <c r="W566" i="17"/>
  <c r="M701" i="18" s="1"/>
  <c r="U377" i="17"/>
  <c r="K501" i="18" s="1"/>
  <c r="U361" i="17"/>
  <c r="K484" i="18" s="1"/>
  <c r="W154" i="17"/>
  <c r="M260" i="18" s="1"/>
  <c r="X361" i="17"/>
  <c r="N484" i="18" s="1"/>
  <c r="X154" i="17"/>
  <c r="N260" i="18" s="1"/>
  <c r="W546" i="17"/>
  <c r="M680" i="18" s="1"/>
  <c r="X421" i="17"/>
  <c r="N547" i="18" s="1"/>
  <c r="U410" i="17"/>
  <c r="K536" i="18" s="1"/>
  <c r="W250" i="17"/>
  <c r="M366" i="18" s="1"/>
  <c r="W116" i="17"/>
  <c r="M220" i="18" s="1"/>
  <c r="V207" i="17"/>
  <c r="L319" i="18" s="1"/>
  <c r="U84" i="17"/>
  <c r="K188" i="18" s="1"/>
  <c r="V543" i="17"/>
  <c r="L677" i="18" s="1"/>
  <c r="U171" i="17"/>
  <c r="K277" i="18" s="1"/>
  <c r="X81" i="17"/>
  <c r="N184" i="18" s="1"/>
  <c r="X541" i="17"/>
  <c r="N675" i="18" s="1"/>
  <c r="X179" i="17"/>
  <c r="N286" i="18" s="1"/>
  <c r="U571" i="17"/>
  <c r="K706" i="18" s="1"/>
  <c r="X169" i="17"/>
  <c r="N275" i="18" s="1"/>
  <c r="V448" i="17"/>
  <c r="L578" i="18" s="1"/>
  <c r="X493" i="17"/>
  <c r="N625" i="18" s="1"/>
  <c r="X226" i="17"/>
  <c r="N339" i="18" s="1"/>
  <c r="U342" i="17"/>
  <c r="K465" i="18" s="1"/>
  <c r="U556" i="17"/>
  <c r="K690" i="18" s="1"/>
  <c r="W506" i="17"/>
  <c r="M638" i="18" s="1"/>
  <c r="V486" i="17"/>
  <c r="L618" i="18" s="1"/>
  <c r="U603" i="17"/>
  <c r="K740" i="18" s="1"/>
  <c r="U428" i="17"/>
  <c r="K556" i="18" s="1"/>
  <c r="V305" i="17"/>
  <c r="L423" i="18" s="1"/>
  <c r="X460" i="17"/>
  <c r="N590" i="18" s="1"/>
  <c r="U536" i="17"/>
  <c r="K669" i="18" s="1"/>
  <c r="V369" i="17"/>
  <c r="L493" i="18" s="1"/>
  <c r="U311" i="17"/>
  <c r="K432" i="18" s="1"/>
  <c r="W354" i="17"/>
  <c r="M477" i="18" s="1"/>
  <c r="V348" i="17"/>
  <c r="L471" i="18" s="1"/>
  <c r="X531" i="17"/>
  <c r="N664" i="18" s="1"/>
  <c r="V183" i="17"/>
  <c r="L290" i="18" s="1"/>
  <c r="X353" i="17"/>
  <c r="N476" i="18" s="1"/>
  <c r="X196" i="17"/>
  <c r="N308" i="18" s="1"/>
  <c r="U292" i="17"/>
  <c r="K409" i="18" s="1"/>
  <c r="W65" i="17"/>
  <c r="M167" i="18" s="1"/>
  <c r="X305" i="17"/>
  <c r="N423" i="18" s="1"/>
  <c r="X74" i="17"/>
  <c r="N177" i="18" s="1"/>
  <c r="U274" i="17"/>
  <c r="K391" i="18" s="1"/>
  <c r="V151" i="17"/>
  <c r="L256" i="18" s="1"/>
  <c r="X251" i="17"/>
  <c r="N367" i="18" s="1"/>
  <c r="V315" i="17"/>
  <c r="L436" i="18" s="1"/>
  <c r="W134" i="17"/>
  <c r="M239" i="18" s="1"/>
  <c r="V133" i="17"/>
  <c r="L238" i="18" s="1"/>
  <c r="V387" i="17"/>
  <c r="L511" i="18" s="1"/>
  <c r="U140" i="17"/>
  <c r="K245" i="18" s="1"/>
  <c r="X564" i="17"/>
  <c r="N699" i="18" s="1"/>
  <c r="U271" i="17"/>
  <c r="K387" i="18" s="1"/>
  <c r="W315" i="17"/>
  <c r="M436" i="18" s="1"/>
  <c r="X54" i="17"/>
  <c r="N156" i="18" s="1"/>
  <c r="W229" i="17"/>
  <c r="M342" i="18" s="1"/>
  <c r="U128" i="17"/>
  <c r="K232" i="18" s="1"/>
  <c r="W435" i="17"/>
  <c r="M563" i="18" s="1"/>
  <c r="V393" i="17"/>
  <c r="L517" i="18" s="1"/>
  <c r="V272" i="17"/>
  <c r="L388" i="18" s="1"/>
  <c r="X435" i="17"/>
  <c r="N563" i="18" s="1"/>
  <c r="W115" i="17"/>
  <c r="M219" i="18" s="1"/>
  <c r="X348" i="17"/>
  <c r="N471" i="18" s="1"/>
  <c r="V439" i="17"/>
  <c r="L567" i="18" s="1"/>
  <c r="X345" i="17"/>
  <c r="N468" i="18" s="1"/>
  <c r="X449" i="17"/>
  <c r="N579" i="18" s="1"/>
  <c r="V291" i="17"/>
  <c r="L408" i="18" s="1"/>
  <c r="V125" i="17"/>
  <c r="L229" i="18" s="1"/>
  <c r="W281" i="17"/>
  <c r="M398" i="18" s="1"/>
  <c r="X130" i="17"/>
  <c r="N235" i="18" s="1"/>
  <c r="W307" i="17"/>
  <c r="M425" i="18" s="1"/>
  <c r="U391" i="17"/>
  <c r="K515" i="18" s="1"/>
  <c r="W521" i="17"/>
  <c r="M654" i="18" s="1"/>
  <c r="W510" i="17"/>
  <c r="M642" i="18" s="1"/>
  <c r="W537" i="17"/>
  <c r="M670" i="18" s="1"/>
  <c r="W518" i="17"/>
  <c r="M650" i="18" s="1"/>
  <c r="V90" i="17"/>
  <c r="L194" i="18" s="1"/>
  <c r="W371" i="17"/>
  <c r="M495" i="18" s="1"/>
  <c r="W144" i="17"/>
  <c r="M249" i="18" s="1"/>
  <c r="U602" i="17"/>
  <c r="K739" i="18" s="1"/>
  <c r="V404" i="17"/>
  <c r="L530" i="18" s="1"/>
  <c r="W131" i="17"/>
  <c r="M236" i="18" s="1"/>
  <c r="X481" i="17"/>
  <c r="N612" i="18" s="1"/>
  <c r="W135" i="17"/>
  <c r="M240" i="18" s="1"/>
  <c r="W428" i="17"/>
  <c r="M556" i="18" s="1"/>
  <c r="U157" i="17"/>
  <c r="K263" i="18" s="1"/>
  <c r="W392" i="17"/>
  <c r="M516" i="18" s="1"/>
  <c r="W277" i="17"/>
  <c r="M394" i="18" s="1"/>
  <c r="V204" i="17"/>
  <c r="L316" i="18" s="1"/>
  <c r="W185" i="17"/>
  <c r="M292" i="18" s="1"/>
  <c r="U325" i="17"/>
  <c r="K446" i="18" s="1"/>
  <c r="U441" i="17"/>
  <c r="K569" i="18" s="1"/>
  <c r="V453" i="17"/>
  <c r="L583" i="18" s="1"/>
  <c r="U393" i="17"/>
  <c r="K517" i="18" s="1"/>
  <c r="X49" i="17"/>
  <c r="N151" i="18" s="1"/>
  <c r="X183" i="17"/>
  <c r="N290" i="18" s="1"/>
  <c r="W456" i="17"/>
  <c r="M586" i="18" s="1"/>
  <c r="V53" i="17"/>
  <c r="L155" i="18" s="1"/>
  <c r="W613" i="17"/>
  <c r="M750" i="18" s="1"/>
  <c r="X276" i="17"/>
  <c r="N393" i="18" s="1"/>
  <c r="X349" i="17"/>
  <c r="N472" i="18" s="1"/>
  <c r="V564" i="17"/>
  <c r="L699" i="18" s="1"/>
  <c r="W473" i="17"/>
  <c r="M604" i="18" s="1"/>
  <c r="X145" i="17"/>
  <c r="N250" i="18" s="1"/>
  <c r="U349" i="17"/>
  <c r="K472" i="18" s="1"/>
  <c r="X230" i="17"/>
  <c r="N343" i="18" s="1"/>
  <c r="W46" i="17"/>
  <c r="M148" i="18" s="1"/>
  <c r="U225" i="17"/>
  <c r="K338" i="18" s="1"/>
  <c r="X583" i="17"/>
  <c r="N718" i="18" s="1"/>
  <c r="X418" i="17"/>
  <c r="N544" i="18" s="1"/>
  <c r="U467" i="17"/>
  <c r="K598" i="18" s="1"/>
  <c r="W426" i="17"/>
  <c r="M552" i="18" s="1"/>
  <c r="X253" i="17"/>
  <c r="N369" i="18" s="1"/>
  <c r="X325" i="17"/>
  <c r="N446" i="18" s="1"/>
  <c r="W183" i="17"/>
  <c r="M290" i="18" s="1"/>
  <c r="V456" i="17"/>
  <c r="L586" i="18" s="1"/>
  <c r="U587" i="17"/>
  <c r="K723" i="18" s="1"/>
  <c r="W381" i="17"/>
  <c r="M505" i="18" s="1"/>
  <c r="V381" i="17"/>
  <c r="L505" i="18" s="1"/>
  <c r="U381" i="17"/>
  <c r="K505" i="18" s="1"/>
  <c r="X381" i="17"/>
  <c r="N505" i="18" s="1"/>
  <c r="W59" i="17"/>
  <c r="M161" i="18" s="1"/>
  <c r="U59" i="17"/>
  <c r="K161" i="18" s="1"/>
  <c r="X59" i="17"/>
  <c r="N161" i="18" s="1"/>
  <c r="W43" i="17"/>
  <c r="M145" i="18" s="1"/>
  <c r="X43" i="17"/>
  <c r="N145" i="18" s="1"/>
  <c r="V43" i="17"/>
  <c r="L145" i="18" s="1"/>
  <c r="U43" i="17"/>
  <c r="K145" i="18" s="1"/>
  <c r="V66" i="17"/>
  <c r="L168" i="18" s="1"/>
  <c r="X66" i="17"/>
  <c r="N168" i="18" s="1"/>
  <c r="W66" i="17"/>
  <c r="M168" i="18" s="1"/>
  <c r="V379" i="17"/>
  <c r="L503" i="18" s="1"/>
  <c r="W379" i="17"/>
  <c r="M503" i="18" s="1"/>
  <c r="U379" i="17"/>
  <c r="K503" i="18" s="1"/>
  <c r="W433" i="17"/>
  <c r="M561" i="18" s="1"/>
  <c r="V433" i="17"/>
  <c r="L561" i="18" s="1"/>
  <c r="U433" i="17"/>
  <c r="K561" i="18" s="1"/>
  <c r="X433" i="17"/>
  <c r="N561" i="18" s="1"/>
  <c r="W533" i="17"/>
  <c r="M666" i="18" s="1"/>
  <c r="U533" i="17"/>
  <c r="K666" i="18" s="1"/>
  <c r="V533" i="17"/>
  <c r="L666" i="18" s="1"/>
  <c r="X533" i="17"/>
  <c r="N666" i="18" s="1"/>
  <c r="V591" i="17"/>
  <c r="L727" i="18" s="1"/>
  <c r="W591" i="17"/>
  <c r="M727" i="18" s="1"/>
  <c r="X591" i="17"/>
  <c r="N727" i="18" s="1"/>
  <c r="U591" i="17"/>
  <c r="K727" i="18" s="1"/>
  <c r="X594" i="17"/>
  <c r="N730" i="18" s="1"/>
  <c r="W594" i="17"/>
  <c r="M730" i="18" s="1"/>
  <c r="V594" i="17"/>
  <c r="L730" i="18" s="1"/>
  <c r="U594" i="17"/>
  <c r="K730" i="18" s="1"/>
  <c r="V501" i="17"/>
  <c r="L633" i="18" s="1"/>
  <c r="U501" i="17"/>
  <c r="K633" i="18" s="1"/>
  <c r="W501" i="17"/>
  <c r="M633" i="18" s="1"/>
  <c r="W308" i="17"/>
  <c r="M426" i="18" s="1"/>
  <c r="X308" i="17"/>
  <c r="N426" i="18" s="1"/>
  <c r="V308" i="17"/>
  <c r="L426" i="18" s="1"/>
  <c r="U308" i="17"/>
  <c r="K426" i="18" s="1"/>
  <c r="W291" i="17"/>
  <c r="M408" i="18" s="1"/>
  <c r="X291" i="17"/>
  <c r="N408" i="18" s="1"/>
  <c r="W259" i="17"/>
  <c r="M375" i="18" s="1"/>
  <c r="U259" i="17"/>
  <c r="K375" i="18" s="1"/>
  <c r="U227" i="17"/>
  <c r="K340" i="18" s="1"/>
  <c r="W227" i="17"/>
  <c r="M340" i="18" s="1"/>
  <c r="V227" i="17"/>
  <c r="L340" i="18" s="1"/>
  <c r="V195" i="17"/>
  <c r="L307" i="18" s="1"/>
  <c r="W195" i="17"/>
  <c r="M307" i="18" s="1"/>
  <c r="U195" i="17"/>
  <c r="K307" i="18" s="1"/>
  <c r="X195" i="17"/>
  <c r="N307" i="18" s="1"/>
  <c r="U163" i="17"/>
  <c r="K269" i="18" s="1"/>
  <c r="X163" i="17"/>
  <c r="N269" i="18" s="1"/>
  <c r="V163" i="17"/>
  <c r="L269" i="18" s="1"/>
  <c r="X344" i="17"/>
  <c r="N467" i="18" s="1"/>
  <c r="V344" i="17"/>
  <c r="L467" i="18" s="1"/>
  <c r="W344" i="17"/>
  <c r="M467" i="18" s="1"/>
  <c r="U344" i="17"/>
  <c r="K467" i="18" s="1"/>
  <c r="U110" i="17"/>
  <c r="K214" i="18" s="1"/>
  <c r="X110" i="17"/>
  <c r="N214" i="18" s="1"/>
  <c r="V48" i="17"/>
  <c r="L150" i="18" s="1"/>
  <c r="U48" i="17"/>
  <c r="K150" i="18" s="1"/>
  <c r="W48" i="17"/>
  <c r="M150" i="18" s="1"/>
  <c r="X48" i="17"/>
  <c r="N150" i="18" s="1"/>
  <c r="U96" i="17"/>
  <c r="K200" i="18" s="1"/>
  <c r="X96" i="17"/>
  <c r="N200" i="18" s="1"/>
  <c r="V96" i="17"/>
  <c r="L200" i="18" s="1"/>
  <c r="W96" i="17"/>
  <c r="M200" i="18" s="1"/>
  <c r="W573" i="17"/>
  <c r="M708" i="18" s="1"/>
  <c r="V573" i="17"/>
  <c r="L708" i="18" s="1"/>
  <c r="U573" i="17"/>
  <c r="K708" i="18" s="1"/>
  <c r="X576" i="17"/>
  <c r="N711" i="18" s="1"/>
  <c r="W576" i="17"/>
  <c r="M711" i="18" s="1"/>
  <c r="V576" i="17"/>
  <c r="L711" i="18" s="1"/>
  <c r="U576" i="17"/>
  <c r="K711" i="18" s="1"/>
  <c r="U492" i="17"/>
  <c r="K624" i="18" s="1"/>
  <c r="W492" i="17"/>
  <c r="M624" i="18" s="1"/>
  <c r="X492" i="17"/>
  <c r="N624" i="18" s="1"/>
  <c r="X331" i="17"/>
  <c r="N452" i="18" s="1"/>
  <c r="W331" i="17"/>
  <c r="M452" i="18" s="1"/>
  <c r="V331" i="17"/>
  <c r="L452" i="18" s="1"/>
  <c r="U331" i="17"/>
  <c r="K452" i="18" s="1"/>
  <c r="X523" i="17"/>
  <c r="N656" i="18" s="1"/>
  <c r="W523" i="17"/>
  <c r="M656" i="18" s="1"/>
  <c r="U445" i="17"/>
  <c r="K573" i="18" s="1"/>
  <c r="V445" i="17"/>
  <c r="L573" i="18" s="1"/>
  <c r="X346" i="17"/>
  <c r="N469" i="18" s="1"/>
  <c r="V346" i="17"/>
  <c r="L469" i="18" s="1"/>
  <c r="W346" i="17"/>
  <c r="M469" i="18" s="1"/>
  <c r="U346" i="17"/>
  <c r="K469" i="18" s="1"/>
  <c r="V266" i="17"/>
  <c r="L382" i="18" s="1"/>
  <c r="X266" i="17"/>
  <c r="N382" i="18" s="1"/>
  <c r="U266" i="17"/>
  <c r="K382" i="18" s="1"/>
  <c r="V234" i="17"/>
  <c r="L347" i="18" s="1"/>
  <c r="U234" i="17"/>
  <c r="K347" i="18" s="1"/>
  <c r="X234" i="17"/>
  <c r="N347" i="18" s="1"/>
  <c r="V202" i="17"/>
  <c r="L314" i="18" s="1"/>
  <c r="W202" i="17"/>
  <c r="M314" i="18" s="1"/>
  <c r="U202" i="17"/>
  <c r="K314" i="18" s="1"/>
  <c r="W170" i="17"/>
  <c r="M276" i="18" s="1"/>
  <c r="V170" i="17"/>
  <c r="L276" i="18" s="1"/>
  <c r="U170" i="17"/>
  <c r="K276" i="18" s="1"/>
  <c r="W372" i="17"/>
  <c r="M496" i="18" s="1"/>
  <c r="V372" i="17"/>
  <c r="L496" i="18" s="1"/>
  <c r="X372" i="17"/>
  <c r="N496" i="18" s="1"/>
  <c r="U372" i="17"/>
  <c r="K496" i="18" s="1"/>
  <c r="X113" i="17"/>
  <c r="N217" i="18" s="1"/>
  <c r="U113" i="17"/>
  <c r="K217" i="18" s="1"/>
  <c r="W60" i="17"/>
  <c r="M162" i="18" s="1"/>
  <c r="X60" i="17"/>
  <c r="N162" i="18" s="1"/>
  <c r="U60" i="17"/>
  <c r="K162" i="18" s="1"/>
  <c r="V60" i="17"/>
  <c r="L162" i="18" s="1"/>
  <c r="U611" i="17"/>
  <c r="K748" i="18" s="1"/>
  <c r="X611" i="17"/>
  <c r="N748" i="18" s="1"/>
  <c r="W611" i="17"/>
  <c r="M748" i="18" s="1"/>
  <c r="V611" i="17"/>
  <c r="L748" i="18" s="1"/>
  <c r="V147" i="17"/>
  <c r="L252" i="18" s="1"/>
  <c r="X147" i="17"/>
  <c r="N252" i="18" s="1"/>
  <c r="U147" i="17"/>
  <c r="K252" i="18" s="1"/>
  <c r="W107" i="17"/>
  <c r="M211" i="18" s="1"/>
  <c r="X107" i="17"/>
  <c r="N211" i="18" s="1"/>
  <c r="U107" i="17"/>
  <c r="K211" i="18" s="1"/>
  <c r="X160" i="17"/>
  <c r="N266" i="18" s="1"/>
  <c r="V160" i="17"/>
  <c r="L266" i="18" s="1"/>
  <c r="W160" i="17"/>
  <c r="M266" i="18" s="1"/>
  <c r="X224" i="17"/>
  <c r="N337" i="18" s="1"/>
  <c r="U224" i="17"/>
  <c r="K337" i="18" s="1"/>
  <c r="W224" i="17"/>
  <c r="M337" i="18" s="1"/>
  <c r="X288" i="17"/>
  <c r="N405" i="18" s="1"/>
  <c r="W288" i="17"/>
  <c r="M405" i="18" s="1"/>
  <c r="V288" i="17"/>
  <c r="L405" i="18" s="1"/>
  <c r="V487" i="17"/>
  <c r="L619" i="18" s="1"/>
  <c r="W487" i="17"/>
  <c r="M619" i="18" s="1"/>
  <c r="X487" i="17"/>
  <c r="N619" i="18" s="1"/>
  <c r="U563" i="17"/>
  <c r="K698" i="18" s="1"/>
  <c r="W563" i="17"/>
  <c r="M698" i="18" s="1"/>
  <c r="X563" i="17"/>
  <c r="N698" i="18" s="1"/>
  <c r="V563" i="17"/>
  <c r="L698" i="18" s="1"/>
  <c r="X326" i="17"/>
  <c r="N447" i="18" s="1"/>
  <c r="U326" i="17"/>
  <c r="K447" i="18" s="1"/>
  <c r="V326" i="17"/>
  <c r="L447" i="18" s="1"/>
  <c r="X619" i="17"/>
  <c r="N756" i="18" s="1"/>
  <c r="W619" i="17"/>
  <c r="M756" i="18" s="1"/>
  <c r="U619" i="17"/>
  <c r="K756" i="18" s="1"/>
  <c r="V94" i="17"/>
  <c r="L198" i="18" s="1"/>
  <c r="X94" i="17"/>
  <c r="N198" i="18" s="1"/>
  <c r="W94" i="17"/>
  <c r="M198" i="18" s="1"/>
  <c r="V72" i="17"/>
  <c r="L175" i="18" s="1"/>
  <c r="W72" i="17"/>
  <c r="M175" i="18" s="1"/>
  <c r="X72" i="17"/>
  <c r="N175" i="18" s="1"/>
  <c r="W368" i="17"/>
  <c r="M492" i="18" s="1"/>
  <c r="U368" i="17"/>
  <c r="K492" i="18" s="1"/>
  <c r="V368" i="17"/>
  <c r="L492" i="18" s="1"/>
  <c r="X201" i="17"/>
  <c r="N313" i="18" s="1"/>
  <c r="V201" i="17"/>
  <c r="L313" i="18" s="1"/>
  <c r="X265" i="17"/>
  <c r="N381" i="18" s="1"/>
  <c r="V265" i="17"/>
  <c r="L381" i="18" s="1"/>
  <c r="W265" i="17"/>
  <c r="M381" i="18" s="1"/>
  <c r="U265" i="17"/>
  <c r="K381" i="18" s="1"/>
  <c r="V473" i="17"/>
  <c r="L604" i="18" s="1"/>
  <c r="U473" i="17"/>
  <c r="K604" i="18" s="1"/>
  <c r="V423" i="17"/>
  <c r="L549" i="18" s="1"/>
  <c r="W423" i="17"/>
  <c r="M549" i="18" s="1"/>
  <c r="X423" i="17"/>
  <c r="N549" i="18" s="1"/>
  <c r="U423" i="17"/>
  <c r="K549" i="18" s="1"/>
  <c r="W312" i="17"/>
  <c r="M433" i="18" s="1"/>
  <c r="V312" i="17"/>
  <c r="L433" i="18" s="1"/>
  <c r="U312" i="17"/>
  <c r="K433" i="18" s="1"/>
  <c r="V89" i="17"/>
  <c r="L193" i="18" s="1"/>
  <c r="X89" i="17"/>
  <c r="N193" i="18" s="1"/>
  <c r="U89" i="17"/>
  <c r="K193" i="18" s="1"/>
  <c r="W89" i="17"/>
  <c r="M193" i="18" s="1"/>
  <c r="W496" i="17"/>
  <c r="M628" i="18" s="1"/>
  <c r="U496" i="17"/>
  <c r="K628" i="18" s="1"/>
  <c r="V496" i="17"/>
  <c r="L628" i="18" s="1"/>
  <c r="X496" i="17"/>
  <c r="N628" i="18" s="1"/>
  <c r="W606" i="17"/>
  <c r="M743" i="18" s="1"/>
  <c r="U606" i="17"/>
  <c r="K743" i="18" s="1"/>
  <c r="X606" i="17"/>
  <c r="N743" i="18" s="1"/>
  <c r="U164" i="17"/>
  <c r="K270" i="18" s="1"/>
  <c r="X164" i="17"/>
  <c r="N270" i="18" s="1"/>
  <c r="V164" i="17"/>
  <c r="L270" i="18" s="1"/>
  <c r="W164" i="17"/>
  <c r="M270" i="18" s="1"/>
  <c r="V351" i="17"/>
  <c r="L474" i="18" s="1"/>
  <c r="U351" i="17"/>
  <c r="K474" i="18" s="1"/>
  <c r="X351" i="17"/>
  <c r="N474" i="18" s="1"/>
  <c r="W351" i="17"/>
  <c r="M474" i="18" s="1"/>
  <c r="U205" i="17"/>
  <c r="K317" i="18" s="1"/>
  <c r="W205" i="17"/>
  <c r="M317" i="18" s="1"/>
  <c r="X205" i="17"/>
  <c r="N317" i="18" s="1"/>
  <c r="V205" i="17"/>
  <c r="L317" i="18" s="1"/>
  <c r="U138" i="17"/>
  <c r="K243" i="18" s="1"/>
  <c r="X138" i="17"/>
  <c r="N243" i="18" s="1"/>
  <c r="W138" i="17"/>
  <c r="M243" i="18" s="1"/>
  <c r="X229" i="17"/>
  <c r="N342" i="18" s="1"/>
  <c r="V229" i="17"/>
  <c r="L342" i="18" s="1"/>
  <c r="W585" i="17"/>
  <c r="M721" i="18" s="1"/>
  <c r="V585" i="17"/>
  <c r="L721" i="18" s="1"/>
  <c r="X585" i="17"/>
  <c r="N721" i="18" s="1"/>
  <c r="U585" i="17"/>
  <c r="K721" i="18" s="1"/>
  <c r="U220" i="17"/>
  <c r="K333" i="18" s="1"/>
  <c r="X220" i="17"/>
  <c r="N333" i="18" s="1"/>
  <c r="V220" i="17"/>
  <c r="L333" i="18" s="1"/>
  <c r="U318" i="17"/>
  <c r="K439" i="18" s="1"/>
  <c r="X318" i="17"/>
  <c r="N439" i="18" s="1"/>
  <c r="W318" i="17"/>
  <c r="M439" i="18" s="1"/>
  <c r="V318" i="17"/>
  <c r="L439" i="18" s="1"/>
  <c r="W395" i="17"/>
  <c r="M519" i="18" s="1"/>
  <c r="U395" i="17"/>
  <c r="K519" i="18" s="1"/>
  <c r="V389" i="17"/>
  <c r="L513" i="18" s="1"/>
  <c r="W389" i="17"/>
  <c r="M513" i="18" s="1"/>
  <c r="W526" i="17"/>
  <c r="M659" i="18" s="1"/>
  <c r="X526" i="17"/>
  <c r="N659" i="18" s="1"/>
  <c r="U526" i="17"/>
  <c r="K659" i="18" s="1"/>
  <c r="V578" i="17"/>
  <c r="L713" i="18" s="1"/>
  <c r="W578" i="17"/>
  <c r="M713" i="18" s="1"/>
  <c r="X578" i="17"/>
  <c r="N713" i="18" s="1"/>
  <c r="V438" i="17"/>
  <c r="L566" i="18" s="1"/>
  <c r="W438" i="17"/>
  <c r="M566" i="18" s="1"/>
  <c r="U438" i="17"/>
  <c r="K566" i="18" s="1"/>
  <c r="X438" i="17"/>
  <c r="N566" i="18" s="1"/>
  <c r="V255" i="17"/>
  <c r="L371" i="18" s="1"/>
  <c r="X255" i="17"/>
  <c r="N371" i="18" s="1"/>
  <c r="W255" i="17"/>
  <c r="M371" i="18" s="1"/>
  <c r="U191" i="17"/>
  <c r="K303" i="18" s="1"/>
  <c r="X191" i="17"/>
  <c r="N303" i="18" s="1"/>
  <c r="W191" i="17"/>
  <c r="M303" i="18" s="1"/>
  <c r="V191" i="17"/>
  <c r="L303" i="18" s="1"/>
  <c r="U302" i="17"/>
  <c r="K420" i="18" s="1"/>
  <c r="W302" i="17"/>
  <c r="M420" i="18" s="1"/>
  <c r="X302" i="17"/>
  <c r="N420" i="18" s="1"/>
  <c r="W41" i="17"/>
  <c r="M143" i="18" s="1"/>
  <c r="V41" i="17"/>
  <c r="L143" i="18" s="1"/>
  <c r="U41" i="17"/>
  <c r="K143" i="18" s="1"/>
  <c r="X41" i="17"/>
  <c r="N143" i="18" s="1"/>
  <c r="X347" i="17"/>
  <c r="N470" i="18" s="1"/>
  <c r="V347" i="17"/>
  <c r="L470" i="18" s="1"/>
  <c r="W347" i="17"/>
  <c r="M470" i="18" s="1"/>
  <c r="U516" i="17"/>
  <c r="K648" i="18" s="1"/>
  <c r="W516" i="17"/>
  <c r="M648" i="18" s="1"/>
  <c r="V516" i="17"/>
  <c r="L648" i="18" s="1"/>
  <c r="X516" i="17"/>
  <c r="N648" i="18" s="1"/>
  <c r="X323" i="17"/>
  <c r="N444" i="18" s="1"/>
  <c r="W323" i="17"/>
  <c r="M444" i="18" s="1"/>
  <c r="U323" i="17"/>
  <c r="K444" i="18" s="1"/>
  <c r="V323" i="17"/>
  <c r="L444" i="18" s="1"/>
  <c r="U463" i="17"/>
  <c r="K593" i="18" s="1"/>
  <c r="V463" i="17"/>
  <c r="L593" i="18" s="1"/>
  <c r="W463" i="17"/>
  <c r="M593" i="18" s="1"/>
  <c r="X463" i="17"/>
  <c r="N593" i="18" s="1"/>
  <c r="W246" i="17"/>
  <c r="M362" i="18" s="1"/>
  <c r="V246" i="17"/>
  <c r="L362" i="18" s="1"/>
  <c r="U182" i="17"/>
  <c r="K289" i="18" s="1"/>
  <c r="W182" i="17"/>
  <c r="M289" i="18" s="1"/>
  <c r="W125" i="17"/>
  <c r="M229" i="18" s="1"/>
  <c r="X125" i="17"/>
  <c r="N229" i="18" s="1"/>
  <c r="X83" i="17"/>
  <c r="N186" i="18" s="1"/>
  <c r="V83" i="17"/>
  <c r="L186" i="18" s="1"/>
  <c r="W83" i="17"/>
  <c r="M186" i="18" s="1"/>
  <c r="U83" i="17"/>
  <c r="K186" i="18" s="1"/>
  <c r="U68" i="17"/>
  <c r="K171" i="18" s="1"/>
  <c r="W68" i="17"/>
  <c r="M171" i="18" s="1"/>
  <c r="V68" i="17"/>
  <c r="L171" i="18" s="1"/>
  <c r="X68" i="17"/>
  <c r="N171" i="18" s="1"/>
  <c r="X200" i="17"/>
  <c r="N312" i="18" s="1"/>
  <c r="W200" i="17"/>
  <c r="M312" i="18" s="1"/>
  <c r="U200" i="17"/>
  <c r="K312" i="18" s="1"/>
  <c r="V309" i="17"/>
  <c r="L427" i="18" s="1"/>
  <c r="X309" i="17"/>
  <c r="N427" i="18" s="1"/>
  <c r="U309" i="17"/>
  <c r="K427" i="18" s="1"/>
  <c r="W309" i="17"/>
  <c r="M427" i="18" s="1"/>
  <c r="V306" i="17"/>
  <c r="L424" i="18" s="1"/>
  <c r="X306" i="17"/>
  <c r="N424" i="18" s="1"/>
  <c r="W444" i="17"/>
  <c r="M572" i="18" s="1"/>
  <c r="X444" i="17"/>
  <c r="N572" i="18" s="1"/>
  <c r="V444" i="17"/>
  <c r="L572" i="18" s="1"/>
  <c r="U444" i="17"/>
  <c r="K572" i="18" s="1"/>
  <c r="X209" i="17"/>
  <c r="N321" i="18" s="1"/>
  <c r="U209" i="17"/>
  <c r="K321" i="18" s="1"/>
  <c r="W209" i="17"/>
  <c r="M321" i="18" s="1"/>
  <c r="U570" i="17"/>
  <c r="K705" i="18" s="1"/>
  <c r="V570" i="17"/>
  <c r="L705" i="18" s="1"/>
  <c r="U545" i="17"/>
  <c r="K679" i="18" s="1"/>
  <c r="V545" i="17"/>
  <c r="L679" i="18" s="1"/>
  <c r="W545" i="17"/>
  <c r="M679" i="18" s="1"/>
  <c r="X545" i="17"/>
  <c r="N679" i="18" s="1"/>
  <c r="U450" i="17"/>
  <c r="K580" i="18" s="1"/>
  <c r="W450" i="17"/>
  <c r="M580" i="18" s="1"/>
  <c r="V450" i="17"/>
  <c r="L580" i="18" s="1"/>
  <c r="X450" i="17"/>
  <c r="N580" i="18" s="1"/>
  <c r="W300" i="17"/>
  <c r="M418" i="18" s="1"/>
  <c r="U300" i="17"/>
  <c r="K418" i="18" s="1"/>
  <c r="V300" i="17"/>
  <c r="L418" i="18" s="1"/>
  <c r="U334" i="17"/>
  <c r="K455" i="18" s="1"/>
  <c r="X334" i="17"/>
  <c r="N455" i="18" s="1"/>
  <c r="V334" i="17"/>
  <c r="L455" i="18" s="1"/>
  <c r="X120" i="17"/>
  <c r="N224" i="18" s="1"/>
  <c r="U120" i="17"/>
  <c r="K224" i="18" s="1"/>
  <c r="V120" i="17"/>
  <c r="L224" i="18" s="1"/>
  <c r="W120" i="17"/>
  <c r="M224" i="18" s="1"/>
  <c r="W609" i="17"/>
  <c r="M746" i="18" s="1"/>
  <c r="X609" i="17"/>
  <c r="N746" i="18" s="1"/>
  <c r="V609" i="17"/>
  <c r="L746" i="18" s="1"/>
  <c r="V181" i="17"/>
  <c r="L288" i="18" s="1"/>
  <c r="W181" i="17"/>
  <c r="M288" i="18" s="1"/>
  <c r="X181" i="17"/>
  <c r="N288" i="18" s="1"/>
  <c r="W529" i="17"/>
  <c r="M662" i="18" s="1"/>
  <c r="X529" i="17"/>
  <c r="N662" i="18" s="1"/>
  <c r="U529" i="17"/>
  <c r="K662" i="18" s="1"/>
  <c r="V529" i="17"/>
  <c r="L662" i="18" s="1"/>
  <c r="U172" i="17"/>
  <c r="K278" i="18" s="1"/>
  <c r="W172" i="17"/>
  <c r="M278" i="18" s="1"/>
  <c r="X172" i="17"/>
  <c r="N278" i="18" s="1"/>
  <c r="V172" i="17"/>
  <c r="L278" i="18" s="1"/>
  <c r="U511" i="17"/>
  <c r="K643" i="18" s="1"/>
  <c r="W511" i="17"/>
  <c r="M643" i="18" s="1"/>
  <c r="X511" i="17"/>
  <c r="N643" i="18" s="1"/>
  <c r="V511" i="17"/>
  <c r="L643" i="18" s="1"/>
  <c r="X434" i="17"/>
  <c r="N562" i="18" s="1"/>
  <c r="U434" i="17"/>
  <c r="K562" i="18" s="1"/>
  <c r="V78" i="17"/>
  <c r="L181" i="18" s="1"/>
  <c r="W78" i="17"/>
  <c r="M181" i="18" s="1"/>
  <c r="W63" i="17"/>
  <c r="M165" i="18" s="1"/>
  <c r="U63" i="17"/>
  <c r="K165" i="18" s="1"/>
  <c r="X63" i="17"/>
  <c r="N165" i="18" s="1"/>
  <c r="V63" i="17"/>
  <c r="L165" i="18" s="1"/>
  <c r="V562" i="17"/>
  <c r="L697" i="18" s="1"/>
  <c r="U562" i="17"/>
  <c r="K697" i="18" s="1"/>
  <c r="W414" i="17"/>
  <c r="M540" i="18" s="1"/>
  <c r="V414" i="17"/>
  <c r="L540" i="18" s="1"/>
  <c r="X414" i="17"/>
  <c r="N540" i="18" s="1"/>
  <c r="X267" i="17"/>
  <c r="N383" i="18" s="1"/>
  <c r="V267" i="17"/>
  <c r="L383" i="18" s="1"/>
  <c r="W267" i="17"/>
  <c r="M383" i="18" s="1"/>
  <c r="V203" i="17"/>
  <c r="L315" i="18" s="1"/>
  <c r="W203" i="17"/>
  <c r="M315" i="18" s="1"/>
  <c r="U203" i="17"/>
  <c r="K315" i="18" s="1"/>
  <c r="X203" i="17"/>
  <c r="N315" i="18" s="1"/>
  <c r="V376" i="17"/>
  <c r="L500" i="18" s="1"/>
  <c r="W376" i="17"/>
  <c r="M500" i="18" s="1"/>
  <c r="X376" i="17"/>
  <c r="N500" i="18" s="1"/>
  <c r="U80" i="17"/>
  <c r="K183" i="18" s="1"/>
  <c r="X80" i="17"/>
  <c r="N183" i="18" s="1"/>
  <c r="V80" i="17"/>
  <c r="L183" i="18" s="1"/>
  <c r="U70" i="17"/>
  <c r="K173" i="18" s="1"/>
  <c r="W70" i="17"/>
  <c r="M173" i="18" s="1"/>
  <c r="X70" i="17"/>
  <c r="N173" i="18" s="1"/>
  <c r="V70" i="17"/>
  <c r="L173" i="18" s="1"/>
  <c r="W314" i="17"/>
  <c r="M435" i="18" s="1"/>
  <c r="U314" i="17"/>
  <c r="K435" i="18" s="1"/>
  <c r="X314" i="17"/>
  <c r="N435" i="18" s="1"/>
  <c r="V427" i="17"/>
  <c r="L553" i="18" s="1"/>
  <c r="X427" i="17"/>
  <c r="N553" i="18" s="1"/>
  <c r="W427" i="17"/>
  <c r="M553" i="18" s="1"/>
  <c r="U427" i="17"/>
  <c r="K553" i="18" s="1"/>
  <c r="X475" i="17"/>
  <c r="N606" i="18" s="1"/>
  <c r="V475" i="17"/>
  <c r="L606" i="18" s="1"/>
  <c r="W475" i="17"/>
  <c r="M606" i="18" s="1"/>
  <c r="V258" i="17"/>
  <c r="L374" i="18" s="1"/>
  <c r="U258" i="17"/>
  <c r="K374" i="18" s="1"/>
  <c r="X210" i="17"/>
  <c r="N322" i="18" s="1"/>
  <c r="U210" i="17"/>
  <c r="K322" i="18" s="1"/>
  <c r="W301" i="17"/>
  <c r="M419" i="18" s="1"/>
  <c r="X301" i="17"/>
  <c r="N419" i="18" s="1"/>
  <c r="V301" i="17"/>
  <c r="L419" i="18" s="1"/>
  <c r="U301" i="17"/>
  <c r="K419" i="18" s="1"/>
  <c r="W298" i="17"/>
  <c r="M416" i="18" s="1"/>
  <c r="X298" i="17"/>
  <c r="N416" i="18" s="1"/>
  <c r="W123" i="17"/>
  <c r="M227" i="18" s="1"/>
  <c r="X123" i="17"/>
  <c r="N227" i="18" s="1"/>
  <c r="U123" i="17"/>
  <c r="K227" i="18" s="1"/>
  <c r="U240" i="17"/>
  <c r="K355" i="18" s="1"/>
  <c r="X240" i="17"/>
  <c r="N355" i="18" s="1"/>
  <c r="V240" i="17"/>
  <c r="L355" i="18" s="1"/>
  <c r="X519" i="17"/>
  <c r="N651" i="18" s="1"/>
  <c r="W519" i="17"/>
  <c r="M651" i="18" s="1"/>
  <c r="V519" i="17"/>
  <c r="L651" i="18" s="1"/>
  <c r="X565" i="17"/>
  <c r="N700" i="18" s="1"/>
  <c r="W565" i="17"/>
  <c r="M700" i="18" s="1"/>
  <c r="V565" i="17"/>
  <c r="L700" i="18" s="1"/>
  <c r="U565" i="17"/>
  <c r="K700" i="18" s="1"/>
  <c r="W417" i="17"/>
  <c r="M543" i="18" s="1"/>
  <c r="V417" i="17"/>
  <c r="L543" i="18" s="1"/>
  <c r="X417" i="17"/>
  <c r="N543" i="18" s="1"/>
  <c r="W153" i="17"/>
  <c r="M259" i="18" s="1"/>
  <c r="X153" i="17"/>
  <c r="N259" i="18" s="1"/>
  <c r="V153" i="17"/>
  <c r="L259" i="18" s="1"/>
  <c r="U106" i="17"/>
  <c r="K210" i="18" s="1"/>
  <c r="V106" i="17"/>
  <c r="L210" i="18" s="1"/>
  <c r="X106" i="17"/>
  <c r="N210" i="18" s="1"/>
  <c r="W106" i="17"/>
  <c r="M210" i="18" s="1"/>
  <c r="U540" i="17"/>
  <c r="K674" i="18" s="1"/>
  <c r="V540" i="17"/>
  <c r="L674" i="18" s="1"/>
  <c r="W434" i="17"/>
  <c r="M562" i="18" s="1"/>
  <c r="U78" i="17"/>
  <c r="K181" i="18" s="1"/>
  <c r="W110" i="17"/>
  <c r="M214" i="18" s="1"/>
  <c r="X258" i="17"/>
  <c r="N374" i="18" s="1"/>
  <c r="V210" i="17"/>
  <c r="L322" i="18" s="1"/>
  <c r="V123" i="17"/>
  <c r="L227" i="18" s="1"/>
  <c r="U306" i="17"/>
  <c r="K424" i="18" s="1"/>
  <c r="W349" i="17"/>
  <c r="M472" i="18" s="1"/>
  <c r="V395" i="17"/>
  <c r="L519" i="18" s="1"/>
  <c r="V113" i="17"/>
  <c r="L217" i="18" s="1"/>
  <c r="V209" i="17"/>
  <c r="L321" i="18" s="1"/>
  <c r="V107" i="17"/>
  <c r="L211" i="18" s="1"/>
  <c r="W570" i="17"/>
  <c r="M705" i="18" s="1"/>
  <c r="W80" i="17"/>
  <c r="M183" i="18" s="1"/>
  <c r="V298" i="17"/>
  <c r="L416" i="18" s="1"/>
  <c r="W201" i="17"/>
  <c r="M313" i="18" s="1"/>
  <c r="U564" i="17"/>
  <c r="K699" i="18" s="1"/>
  <c r="W562" i="17"/>
  <c r="M697" i="18" s="1"/>
  <c r="U347" i="17"/>
  <c r="K470" i="18" s="1"/>
  <c r="W234" i="17"/>
  <c r="M347" i="18" s="1"/>
  <c r="V606" i="17"/>
  <c r="L743" i="18" s="1"/>
  <c r="X182" i="17"/>
  <c r="N289" i="18" s="1"/>
  <c r="U105" i="17"/>
  <c r="K209" i="18" s="1"/>
  <c r="V105" i="17"/>
  <c r="L209" i="18" s="1"/>
  <c r="X259" i="17"/>
  <c r="N375" i="18" s="1"/>
  <c r="V110" i="17"/>
  <c r="L214" i="18" s="1"/>
  <c r="V523" i="17"/>
  <c r="L656" i="18" s="1"/>
  <c r="X445" i="17"/>
  <c r="N573" i="18" s="1"/>
  <c r="X501" i="17"/>
  <c r="N633" i="18" s="1"/>
  <c r="X246" i="17"/>
  <c r="N362" i="18" s="1"/>
  <c r="W326" i="17"/>
  <c r="M447" i="18" s="1"/>
  <c r="U94" i="17"/>
  <c r="K198" i="18" s="1"/>
  <c r="X570" i="17"/>
  <c r="N705" i="18" s="1"/>
  <c r="U66" i="17"/>
  <c r="K168" i="18" s="1"/>
  <c r="X202" i="17"/>
  <c r="N314" i="18" s="1"/>
  <c r="V302" i="17"/>
  <c r="L420" i="18" s="1"/>
  <c r="V434" i="17"/>
  <c r="L562" i="18" s="1"/>
  <c r="V526" i="17"/>
  <c r="L659" i="18" s="1"/>
  <c r="W334" i="17"/>
  <c r="M455" i="18" s="1"/>
  <c r="U609" i="17"/>
  <c r="K746" i="18" s="1"/>
  <c r="X312" i="17"/>
  <c r="N433" i="18" s="1"/>
  <c r="V182" i="17"/>
  <c r="L289" i="18" s="1"/>
  <c r="W147" i="17"/>
  <c r="M252" i="18" s="1"/>
  <c r="V610" i="17"/>
  <c r="L747" i="18" s="1"/>
  <c r="W610" i="17"/>
  <c r="M747" i="18" s="1"/>
  <c r="U180" i="17"/>
  <c r="K287" i="18" s="1"/>
  <c r="X180" i="17"/>
  <c r="N287" i="18" s="1"/>
  <c r="V180" i="17"/>
  <c r="L287" i="18" s="1"/>
  <c r="V127" i="17"/>
  <c r="L231" i="18" s="1"/>
  <c r="X127" i="17"/>
  <c r="N231" i="18" s="1"/>
  <c r="U127" i="17"/>
  <c r="K231" i="18" s="1"/>
  <c r="U422" i="17"/>
  <c r="K548" i="18" s="1"/>
  <c r="X422" i="17"/>
  <c r="N548" i="18" s="1"/>
  <c r="V422" i="17"/>
  <c r="L548" i="18" s="1"/>
  <c r="W422" i="17"/>
  <c r="M548" i="18" s="1"/>
  <c r="U99" i="17"/>
  <c r="K203" i="18" s="1"/>
  <c r="W99" i="17"/>
  <c r="M203" i="18" s="1"/>
  <c r="U228" i="17"/>
  <c r="K341" i="18" s="1"/>
  <c r="X228" i="17"/>
  <c r="N341" i="18" s="1"/>
  <c r="W228" i="17"/>
  <c r="M341" i="18" s="1"/>
  <c r="V228" i="17"/>
  <c r="L341" i="18" s="1"/>
  <c r="V617" i="17"/>
  <c r="L754" i="18" s="1"/>
  <c r="X617" i="17"/>
  <c r="N754" i="18" s="1"/>
  <c r="W617" i="17"/>
  <c r="M754" i="18" s="1"/>
  <c r="U617" i="17"/>
  <c r="K754" i="18" s="1"/>
  <c r="U612" i="17"/>
  <c r="K749" i="18" s="1"/>
  <c r="X612" i="17"/>
  <c r="N749" i="18" s="1"/>
  <c r="W612" i="17"/>
  <c r="M749" i="18" s="1"/>
  <c r="V612" i="17"/>
  <c r="L749" i="18" s="1"/>
  <c r="V384" i="17"/>
  <c r="L508" i="18" s="1"/>
  <c r="X384" i="17"/>
  <c r="N508" i="18" s="1"/>
  <c r="U384" i="17"/>
  <c r="K508" i="18" s="1"/>
  <c r="W384" i="17"/>
  <c r="M508" i="18" s="1"/>
  <c r="W321" i="17"/>
  <c r="M442" i="18" s="1"/>
  <c r="U321" i="17"/>
  <c r="K442" i="18" s="1"/>
  <c r="X321" i="17"/>
  <c r="N442" i="18" s="1"/>
  <c r="V321" i="17"/>
  <c r="L442" i="18" s="1"/>
  <c r="W604" i="17"/>
  <c r="M741" i="18" s="1"/>
  <c r="X604" i="17"/>
  <c r="N741" i="18" s="1"/>
  <c r="V604" i="17"/>
  <c r="L741" i="18" s="1"/>
  <c r="U604" i="17"/>
  <c r="K741" i="18" s="1"/>
  <c r="W56" i="17"/>
  <c r="M158" i="18" s="1"/>
  <c r="X56" i="17"/>
  <c r="N158" i="18" s="1"/>
  <c r="V56" i="17"/>
  <c r="L158" i="18" s="1"/>
  <c r="U56" i="17"/>
  <c r="K158" i="18" s="1"/>
  <c r="U197" i="17"/>
  <c r="K309" i="18" s="1"/>
  <c r="W197" i="17"/>
  <c r="M309" i="18" s="1"/>
  <c r="V197" i="17"/>
  <c r="L309" i="18" s="1"/>
  <c r="X197" i="17"/>
  <c r="N309" i="18" s="1"/>
  <c r="W457" i="17"/>
  <c r="M587" i="18" s="1"/>
  <c r="V457" i="17"/>
  <c r="L587" i="18" s="1"/>
  <c r="X457" i="17"/>
  <c r="N587" i="18" s="1"/>
  <c r="U457" i="17"/>
  <c r="K587" i="18" s="1"/>
  <c r="V588" i="17"/>
  <c r="L724" i="18" s="1"/>
  <c r="U588" i="17"/>
  <c r="K724" i="18" s="1"/>
  <c r="W588" i="17"/>
  <c r="M724" i="18" s="1"/>
  <c r="W598" i="17"/>
  <c r="M734" i="18" s="1"/>
  <c r="X598" i="17"/>
  <c r="N734" i="18" s="1"/>
  <c r="U598" i="17"/>
  <c r="K734" i="18" s="1"/>
  <c r="V598" i="17"/>
  <c r="L734" i="18" s="1"/>
  <c r="X119" i="17"/>
  <c r="N223" i="18" s="1"/>
  <c r="U119" i="17"/>
  <c r="K223" i="18" s="1"/>
  <c r="V119" i="17"/>
  <c r="L223" i="18" s="1"/>
  <c r="W119" i="17"/>
  <c r="M223" i="18" s="1"/>
  <c r="V252" i="17"/>
  <c r="L368" i="18" s="1"/>
  <c r="U252" i="17"/>
  <c r="K368" i="18" s="1"/>
  <c r="W252" i="17"/>
  <c r="M368" i="18" s="1"/>
  <c r="X252" i="17"/>
  <c r="N368" i="18" s="1"/>
  <c r="X547" i="17"/>
  <c r="N681" i="18" s="1"/>
  <c r="U547" i="17"/>
  <c r="K681" i="18" s="1"/>
  <c r="V547" i="17"/>
  <c r="L681" i="18" s="1"/>
  <c r="W547" i="17"/>
  <c r="M681" i="18" s="1"/>
  <c r="W413" i="17"/>
  <c r="M539" i="18" s="1"/>
  <c r="U413" i="17"/>
  <c r="K539" i="18" s="1"/>
  <c r="X413" i="17"/>
  <c r="N539" i="18" s="1"/>
  <c r="X95" i="17"/>
  <c r="N199" i="18" s="1"/>
  <c r="U95" i="17"/>
  <c r="K199" i="18" s="1"/>
  <c r="W95" i="17"/>
  <c r="M199" i="18" s="1"/>
  <c r="V58" i="17"/>
  <c r="L160" i="18" s="1"/>
  <c r="U58" i="17"/>
  <c r="K160" i="18" s="1"/>
  <c r="W58" i="17"/>
  <c r="M160" i="18" s="1"/>
  <c r="U51" i="17"/>
  <c r="K153" i="18" s="1"/>
  <c r="W51" i="17"/>
  <c r="M153" i="18" s="1"/>
  <c r="V51" i="17"/>
  <c r="L153" i="18" s="1"/>
  <c r="W137" i="17"/>
  <c r="M242" i="18" s="1"/>
  <c r="U137" i="17"/>
  <c r="K242" i="18" s="1"/>
  <c r="W561" i="17"/>
  <c r="M696" i="18" s="1"/>
  <c r="X561" i="17"/>
  <c r="N696" i="18" s="1"/>
  <c r="V548" i="17"/>
  <c r="L682" i="18" s="1"/>
  <c r="W548" i="17"/>
  <c r="M682" i="18" s="1"/>
  <c r="U478" i="17"/>
  <c r="K609" i="18" s="1"/>
  <c r="W478" i="17"/>
  <c r="M609" i="18" s="1"/>
  <c r="X478" i="17"/>
  <c r="N609" i="18" s="1"/>
  <c r="X317" i="17"/>
  <c r="N438" i="18" s="1"/>
  <c r="V317" i="17"/>
  <c r="L438" i="18" s="1"/>
  <c r="W317" i="17"/>
  <c r="M438" i="18" s="1"/>
  <c r="V451" i="17"/>
  <c r="L581" i="18" s="1"/>
  <c r="X451" i="17"/>
  <c r="N581" i="18" s="1"/>
  <c r="W451" i="17"/>
  <c r="M581" i="18" s="1"/>
  <c r="X199" i="17"/>
  <c r="N311" i="18" s="1"/>
  <c r="W199" i="17"/>
  <c r="M311" i="18" s="1"/>
  <c r="W167" i="17"/>
  <c r="M273" i="18" s="1"/>
  <c r="X167" i="17"/>
  <c r="N273" i="18" s="1"/>
  <c r="U167" i="17"/>
  <c r="K273" i="18" s="1"/>
  <c r="V360" i="17"/>
  <c r="L483" i="18" s="1"/>
  <c r="X360" i="17"/>
  <c r="N483" i="18" s="1"/>
  <c r="W360" i="17"/>
  <c r="M483" i="18" s="1"/>
  <c r="U114" i="17"/>
  <c r="K218" i="18" s="1"/>
  <c r="V114" i="17"/>
  <c r="L218" i="18" s="1"/>
  <c r="X114" i="17"/>
  <c r="N218" i="18" s="1"/>
  <c r="W64" i="17"/>
  <c r="M166" i="18" s="1"/>
  <c r="V64" i="17"/>
  <c r="L166" i="18" s="1"/>
  <c r="U64" i="17"/>
  <c r="K166" i="18" s="1"/>
  <c r="X64" i="17"/>
  <c r="N166" i="18" s="1"/>
  <c r="X88" i="17"/>
  <c r="N192" i="18" s="1"/>
  <c r="V88" i="17"/>
  <c r="L192" i="18" s="1"/>
  <c r="W88" i="17"/>
  <c r="M192" i="18" s="1"/>
  <c r="U88" i="17"/>
  <c r="K192" i="18" s="1"/>
  <c r="U592" i="17"/>
  <c r="K728" i="18" s="1"/>
  <c r="W592" i="17"/>
  <c r="M728" i="18" s="1"/>
  <c r="V592" i="17"/>
  <c r="L728" i="18" s="1"/>
  <c r="W500" i="17"/>
  <c r="M632" i="18" s="1"/>
  <c r="V500" i="17"/>
  <c r="L632" i="18" s="1"/>
  <c r="X500" i="17"/>
  <c r="N632" i="18" s="1"/>
  <c r="U500" i="17"/>
  <c r="K632" i="18" s="1"/>
  <c r="W339" i="17"/>
  <c r="M460" i="18" s="1"/>
  <c r="V339" i="17"/>
  <c r="L460" i="18" s="1"/>
  <c r="U339" i="17"/>
  <c r="K460" i="18" s="1"/>
  <c r="V238" i="17"/>
  <c r="L353" i="18" s="1"/>
  <c r="U238" i="17"/>
  <c r="K353" i="18" s="1"/>
  <c r="W206" i="17"/>
  <c r="M318" i="18" s="1"/>
  <c r="X206" i="17"/>
  <c r="N318" i="18" s="1"/>
  <c r="U174" i="17"/>
  <c r="K280" i="18" s="1"/>
  <c r="X174" i="17"/>
  <c r="N280" i="18" s="1"/>
  <c r="W174" i="17"/>
  <c r="M280" i="18" s="1"/>
  <c r="V388" i="17"/>
  <c r="L512" i="18" s="1"/>
  <c r="W388" i="17"/>
  <c r="M512" i="18" s="1"/>
  <c r="W117" i="17"/>
  <c r="M221" i="18" s="1"/>
  <c r="U117" i="17"/>
  <c r="K221" i="18" s="1"/>
  <c r="V76" i="17"/>
  <c r="L179" i="18" s="1"/>
  <c r="U76" i="17"/>
  <c r="K179" i="18" s="1"/>
  <c r="X76" i="17"/>
  <c r="N179" i="18" s="1"/>
  <c r="V615" i="17"/>
  <c r="L752" i="18" s="1"/>
  <c r="W615" i="17"/>
  <c r="M752" i="18" s="1"/>
  <c r="V375" i="17"/>
  <c r="L499" i="18" s="1"/>
  <c r="U375" i="17"/>
  <c r="K499" i="18" s="1"/>
  <c r="W375" i="17"/>
  <c r="M499" i="18" s="1"/>
  <c r="X458" i="17"/>
  <c r="N588" i="18" s="1"/>
  <c r="V458" i="17"/>
  <c r="L588" i="18" s="1"/>
  <c r="V432" i="17"/>
  <c r="L560" i="18" s="1"/>
  <c r="X432" i="17"/>
  <c r="N560" i="18" s="1"/>
  <c r="W432" i="17"/>
  <c r="M560" i="18" s="1"/>
  <c r="U432" i="17"/>
  <c r="K560" i="18" s="1"/>
  <c r="W216" i="17"/>
  <c r="M328" i="18" s="1"/>
  <c r="U216" i="17"/>
  <c r="K328" i="18" s="1"/>
  <c r="V280" i="17"/>
  <c r="L397" i="18" s="1"/>
  <c r="U280" i="17"/>
  <c r="K397" i="18" s="1"/>
  <c r="U469" i="17"/>
  <c r="K600" i="18" s="1"/>
  <c r="V469" i="17"/>
  <c r="L600" i="18" s="1"/>
  <c r="W469" i="17"/>
  <c r="M600" i="18" s="1"/>
  <c r="X343" i="17"/>
  <c r="N466" i="18" s="1"/>
  <c r="V343" i="17"/>
  <c r="L466" i="18" s="1"/>
  <c r="W343" i="17"/>
  <c r="M466" i="18" s="1"/>
  <c r="W310" i="17"/>
  <c r="M428" i="18" s="1"/>
  <c r="U310" i="17"/>
  <c r="K428" i="18" s="1"/>
  <c r="W139" i="17"/>
  <c r="M244" i="18" s="1"/>
  <c r="V139" i="17"/>
  <c r="L244" i="18" s="1"/>
  <c r="X139" i="17"/>
  <c r="N244" i="18" s="1"/>
  <c r="V40" i="17"/>
  <c r="L142" i="18" s="1"/>
  <c r="X40" i="17"/>
  <c r="N142" i="18" s="1"/>
  <c r="V304" i="17"/>
  <c r="L422" i="18" s="1"/>
  <c r="W304" i="17"/>
  <c r="M422" i="18" s="1"/>
  <c r="W193" i="17"/>
  <c r="M305" i="18" s="1"/>
  <c r="X193" i="17"/>
  <c r="N305" i="18" s="1"/>
  <c r="U257" i="17"/>
  <c r="K373" i="18" s="1"/>
  <c r="X257" i="17"/>
  <c r="N373" i="18" s="1"/>
  <c r="V257" i="17"/>
  <c r="L373" i="18" s="1"/>
  <c r="V443" i="17"/>
  <c r="L571" i="18" s="1"/>
  <c r="U443" i="17"/>
  <c r="K571" i="18" s="1"/>
  <c r="X443" i="17"/>
  <c r="N571" i="18" s="1"/>
  <c r="U329" i="17"/>
  <c r="K450" i="18" s="1"/>
  <c r="W329" i="17"/>
  <c r="M450" i="18" s="1"/>
  <c r="X329" i="17"/>
  <c r="N450" i="18" s="1"/>
  <c r="V572" i="17"/>
  <c r="L707" i="18" s="1"/>
  <c r="U572" i="17"/>
  <c r="K707" i="18" s="1"/>
  <c r="V47" i="17"/>
  <c r="L149" i="18" s="1"/>
  <c r="U47" i="17"/>
  <c r="K149" i="18" s="1"/>
  <c r="W584" i="17"/>
  <c r="M720" i="18" s="1"/>
  <c r="U584" i="17"/>
  <c r="K720" i="18" s="1"/>
  <c r="X584" i="17"/>
  <c r="N720" i="18" s="1"/>
  <c r="V584" i="17"/>
  <c r="L720" i="18" s="1"/>
  <c r="U514" i="17"/>
  <c r="K646" i="18" s="1"/>
  <c r="V514" i="17"/>
  <c r="L646" i="18" s="1"/>
  <c r="W514" i="17"/>
  <c r="M646" i="18" s="1"/>
  <c r="W528" i="17"/>
  <c r="M661" i="18" s="1"/>
  <c r="X528" i="17"/>
  <c r="N661" i="18" s="1"/>
  <c r="U528" i="17"/>
  <c r="K661" i="18" s="1"/>
  <c r="V528" i="17"/>
  <c r="L661" i="18" s="1"/>
  <c r="U77" i="17"/>
  <c r="K180" i="18" s="1"/>
  <c r="W77" i="17"/>
  <c r="M180" i="18" s="1"/>
  <c r="X77" i="17"/>
  <c r="N180" i="18" s="1"/>
  <c r="U614" i="17"/>
  <c r="K751" i="18" s="1"/>
  <c r="X614" i="17"/>
  <c r="N751" i="18" s="1"/>
  <c r="V614" i="17"/>
  <c r="L751" i="18" s="1"/>
  <c r="W614" i="17"/>
  <c r="M751" i="18" s="1"/>
  <c r="U112" i="17"/>
  <c r="K216" i="18" s="1"/>
  <c r="V112" i="17"/>
  <c r="L216" i="18" s="1"/>
  <c r="W112" i="17"/>
  <c r="M216" i="18" s="1"/>
  <c r="U498" i="17"/>
  <c r="K630" i="18" s="1"/>
  <c r="V498" i="17"/>
  <c r="L630" i="18" s="1"/>
  <c r="W498" i="17"/>
  <c r="M630" i="18" s="1"/>
  <c r="X498" i="17"/>
  <c r="N630" i="18" s="1"/>
  <c r="U91" i="17"/>
  <c r="K195" i="18" s="1"/>
  <c r="W91" i="17"/>
  <c r="M195" i="18" s="1"/>
  <c r="V91" i="17"/>
  <c r="L195" i="18" s="1"/>
  <c r="X91" i="17"/>
  <c r="N195" i="18" s="1"/>
  <c r="W284" i="17"/>
  <c r="M401" i="18" s="1"/>
  <c r="V284" i="17"/>
  <c r="L401" i="18" s="1"/>
  <c r="W148" i="17"/>
  <c r="M253" i="18" s="1"/>
  <c r="U148" i="17"/>
  <c r="K253" i="18" s="1"/>
  <c r="V67" i="17"/>
  <c r="L170" i="18" s="1"/>
  <c r="X67" i="17"/>
  <c r="N170" i="18" s="1"/>
  <c r="W67" i="17"/>
  <c r="M170" i="18" s="1"/>
  <c r="U494" i="17"/>
  <c r="K626" i="18" s="1"/>
  <c r="W494" i="17"/>
  <c r="M626" i="18" s="1"/>
  <c r="U366" i="17"/>
  <c r="K490" i="18" s="1"/>
  <c r="V366" i="17"/>
  <c r="L490" i="18" s="1"/>
  <c r="V239" i="17"/>
  <c r="L354" i="18" s="1"/>
  <c r="W239" i="17"/>
  <c r="M354" i="18" s="1"/>
  <c r="X175" i="17"/>
  <c r="N281" i="18" s="1"/>
  <c r="U175" i="17"/>
  <c r="K281" i="18" s="1"/>
  <c r="W175" i="17"/>
  <c r="M281" i="18" s="1"/>
  <c r="V175" i="17"/>
  <c r="L281" i="18" s="1"/>
  <c r="V122" i="17"/>
  <c r="L226" i="18" s="1"/>
  <c r="W122" i="17"/>
  <c r="M226" i="18" s="1"/>
  <c r="X122" i="17"/>
  <c r="N226" i="18" s="1"/>
  <c r="X73" i="17"/>
  <c r="N176" i="18" s="1"/>
  <c r="V73" i="17"/>
  <c r="L176" i="18" s="1"/>
  <c r="U73" i="17"/>
  <c r="K176" i="18" s="1"/>
  <c r="W73" i="17"/>
  <c r="M176" i="18" s="1"/>
  <c r="W534" i="17"/>
  <c r="M667" i="18" s="1"/>
  <c r="X534" i="17"/>
  <c r="N667" i="18" s="1"/>
  <c r="U560" i="17"/>
  <c r="K694" i="18" s="1"/>
  <c r="W560" i="17"/>
  <c r="M694" i="18" s="1"/>
  <c r="X560" i="17"/>
  <c r="N694" i="18" s="1"/>
  <c r="W558" i="17"/>
  <c r="M692" i="18" s="1"/>
  <c r="X558" i="17"/>
  <c r="N692" i="18" s="1"/>
  <c r="U558" i="17"/>
  <c r="K692" i="18" s="1"/>
  <c r="X356" i="17"/>
  <c r="N479" i="18" s="1"/>
  <c r="U356" i="17"/>
  <c r="K479" i="18" s="1"/>
  <c r="W356" i="17"/>
  <c r="M479" i="18" s="1"/>
  <c r="V356" i="17"/>
  <c r="L479" i="18" s="1"/>
  <c r="X44" i="17"/>
  <c r="N146" i="18" s="1"/>
  <c r="V44" i="17"/>
  <c r="L146" i="18" s="1"/>
  <c r="W44" i="17"/>
  <c r="M146" i="18" s="1"/>
  <c r="V71" i="17"/>
  <c r="L174" i="18" s="1"/>
  <c r="W71" i="17"/>
  <c r="M174" i="18" s="1"/>
  <c r="X168" i="17"/>
  <c r="N274" i="18" s="1"/>
  <c r="W168" i="17"/>
  <c r="M274" i="18" s="1"/>
  <c r="V168" i="17"/>
  <c r="L274" i="18" s="1"/>
  <c r="U168" i="17"/>
  <c r="K274" i="18" s="1"/>
  <c r="U296" i="17"/>
  <c r="K413" i="18" s="1"/>
  <c r="V296" i="17"/>
  <c r="L413" i="18" s="1"/>
  <c r="W296" i="17"/>
  <c r="M413" i="18" s="1"/>
  <c r="U595" i="17"/>
  <c r="K731" i="18" s="1"/>
  <c r="X595" i="17"/>
  <c r="N731" i="18" s="1"/>
  <c r="V595" i="17"/>
  <c r="L731" i="18" s="1"/>
  <c r="W367" i="17"/>
  <c r="M491" i="18" s="1"/>
  <c r="U367" i="17"/>
  <c r="K491" i="18" s="1"/>
  <c r="V367" i="17"/>
  <c r="L491" i="18" s="1"/>
  <c r="U124" i="17"/>
  <c r="K228" i="18" s="1"/>
  <c r="W124" i="17"/>
  <c r="M228" i="18" s="1"/>
  <c r="V241" i="17"/>
  <c r="L356" i="18" s="1"/>
  <c r="W241" i="17"/>
  <c r="M356" i="18" s="1"/>
  <c r="V489" i="17"/>
  <c r="L621" i="18" s="1"/>
  <c r="X489" i="17"/>
  <c r="N621" i="18" s="1"/>
  <c r="U489" i="17"/>
  <c r="K621" i="18" s="1"/>
  <c r="X328" i="17"/>
  <c r="N449" i="18" s="1"/>
  <c r="U328" i="17"/>
  <c r="K449" i="18" s="1"/>
  <c r="V328" i="17"/>
  <c r="L449" i="18" s="1"/>
  <c r="W328" i="17"/>
  <c r="M449" i="18" s="1"/>
  <c r="X401" i="17"/>
  <c r="N527" i="18" s="1"/>
  <c r="U401" i="17"/>
  <c r="K527" i="18" s="1"/>
  <c r="W401" i="17"/>
  <c r="M527" i="18" s="1"/>
  <c r="V401" i="17"/>
  <c r="L527" i="18" s="1"/>
  <c r="X285" i="17"/>
  <c r="N402" i="18" s="1"/>
  <c r="W285" i="17"/>
  <c r="M402" i="18" s="1"/>
  <c r="V285" i="17"/>
  <c r="L402" i="18" s="1"/>
  <c r="U285" i="17"/>
  <c r="K402" i="18" s="1"/>
  <c r="W52" i="17"/>
  <c r="M154" i="18" s="1"/>
  <c r="V52" i="17"/>
  <c r="L154" i="18" s="1"/>
  <c r="X52" i="17"/>
  <c r="N154" i="18" s="1"/>
  <c r="U189" i="17"/>
  <c r="K296" i="18" s="1"/>
  <c r="X189" i="17"/>
  <c r="N296" i="18" s="1"/>
  <c r="X237" i="17"/>
  <c r="N352" i="18" s="1"/>
  <c r="V237" i="17"/>
  <c r="L352" i="18" s="1"/>
  <c r="W237" i="17"/>
  <c r="M352" i="18" s="1"/>
  <c r="U237" i="17"/>
  <c r="K352" i="18" s="1"/>
  <c r="W399" i="17"/>
  <c r="M525" i="18" s="1"/>
  <c r="X399" i="17"/>
  <c r="N525" i="18" s="1"/>
  <c r="U399" i="17"/>
  <c r="K525" i="18" s="1"/>
  <c r="U245" i="17"/>
  <c r="K360" i="18" s="1"/>
  <c r="X245" i="17"/>
  <c r="N360" i="18" s="1"/>
  <c r="W245" i="17"/>
  <c r="M360" i="18" s="1"/>
  <c r="V373" i="17"/>
  <c r="L497" i="18" s="1"/>
  <c r="W373" i="17"/>
  <c r="M497" i="18" s="1"/>
  <c r="U373" i="17"/>
  <c r="K497" i="18" s="1"/>
  <c r="X373" i="17"/>
  <c r="N497" i="18" s="1"/>
  <c r="U480" i="17"/>
  <c r="K611" i="18" s="1"/>
  <c r="X480" i="17"/>
  <c r="N611" i="18" s="1"/>
  <c r="V480" i="17"/>
  <c r="L611" i="18" s="1"/>
  <c r="W480" i="17"/>
  <c r="M611" i="18" s="1"/>
  <c r="W142" i="17"/>
  <c r="M247" i="18" s="1"/>
  <c r="V142" i="17"/>
  <c r="L247" i="18" s="1"/>
  <c r="V332" i="17"/>
  <c r="L453" i="18" s="1"/>
  <c r="X332" i="17"/>
  <c r="N453" i="18" s="1"/>
  <c r="U332" i="17"/>
  <c r="K453" i="18" s="1"/>
  <c r="W332" i="17"/>
  <c r="M453" i="18" s="1"/>
  <c r="W559" i="17"/>
  <c r="M693" i="18" s="1"/>
  <c r="U559" i="17"/>
  <c r="K693" i="18" s="1"/>
  <c r="X517" i="17"/>
  <c r="N649" i="18" s="1"/>
  <c r="U517" i="17"/>
  <c r="K649" i="18" s="1"/>
  <c r="U283" i="17"/>
  <c r="K400" i="18" s="1"/>
  <c r="W283" i="17"/>
  <c r="M400" i="18" s="1"/>
  <c r="X283" i="17"/>
  <c r="N400" i="18" s="1"/>
  <c r="W219" i="17"/>
  <c r="M332" i="18" s="1"/>
  <c r="U219" i="17"/>
  <c r="K332" i="18" s="1"/>
  <c r="X155" i="17"/>
  <c r="N261" i="18" s="1"/>
  <c r="W155" i="17"/>
  <c r="M261" i="18" s="1"/>
  <c r="U155" i="17"/>
  <c r="K261" i="18" s="1"/>
  <c r="W464" i="17"/>
  <c r="M594" i="18" s="1"/>
  <c r="U464" i="17"/>
  <c r="K594" i="18" s="1"/>
  <c r="X464" i="17"/>
  <c r="N594" i="18" s="1"/>
  <c r="X141" i="17"/>
  <c r="N246" i="18" s="1"/>
  <c r="V141" i="17"/>
  <c r="L246" i="18" s="1"/>
  <c r="X429" i="17"/>
  <c r="N557" i="18" s="1"/>
  <c r="U429" i="17"/>
  <c r="K557" i="18" s="1"/>
  <c r="U507" i="17"/>
  <c r="K639" i="18" s="1"/>
  <c r="W507" i="17"/>
  <c r="M639" i="18" s="1"/>
  <c r="V178" i="17"/>
  <c r="L285" i="18" s="1"/>
  <c r="W178" i="17"/>
  <c r="M285" i="18" s="1"/>
  <c r="X178" i="17"/>
  <c r="N285" i="18" s="1"/>
  <c r="U178" i="17"/>
  <c r="K285" i="18" s="1"/>
  <c r="W121" i="17"/>
  <c r="M225" i="18" s="1"/>
  <c r="V121" i="17"/>
  <c r="L225" i="18" s="1"/>
  <c r="X121" i="17"/>
  <c r="N225" i="18" s="1"/>
  <c r="V442" i="17"/>
  <c r="L570" i="18" s="1"/>
  <c r="U442" i="17"/>
  <c r="K570" i="18" s="1"/>
  <c r="W442" i="17"/>
  <c r="M570" i="18" s="1"/>
  <c r="V208" i="17"/>
  <c r="L320" i="18" s="1"/>
  <c r="W208" i="17"/>
  <c r="M320" i="18" s="1"/>
  <c r="X208" i="17"/>
  <c r="N320" i="18" s="1"/>
  <c r="U208" i="17"/>
  <c r="K320" i="18" s="1"/>
  <c r="X471" i="17"/>
  <c r="N602" i="18" s="1"/>
  <c r="U471" i="17"/>
  <c r="K602" i="18" s="1"/>
  <c r="W471" i="17"/>
  <c r="M602" i="18" s="1"/>
  <c r="V471" i="17"/>
  <c r="L602" i="18" s="1"/>
  <c r="U568" i="17"/>
  <c r="K703" i="18" s="1"/>
  <c r="X568" i="17"/>
  <c r="N703" i="18" s="1"/>
  <c r="W568" i="17"/>
  <c r="M703" i="18" s="1"/>
  <c r="V152" i="17"/>
  <c r="L257" i="18" s="1"/>
  <c r="W152" i="17"/>
  <c r="M257" i="18" s="1"/>
  <c r="U152" i="17"/>
  <c r="K257" i="18" s="1"/>
  <c r="X152" i="17"/>
  <c r="N257" i="18" s="1"/>
  <c r="U132" i="17"/>
  <c r="K237" i="18" s="1"/>
  <c r="V132" i="17"/>
  <c r="L237" i="18" s="1"/>
  <c r="X249" i="17"/>
  <c r="N365" i="18" s="1"/>
  <c r="V249" i="17"/>
  <c r="L365" i="18" s="1"/>
  <c r="X505" i="17"/>
  <c r="N637" i="18" s="1"/>
  <c r="V505" i="17"/>
  <c r="L637" i="18" s="1"/>
  <c r="W505" i="17"/>
  <c r="M637" i="18" s="1"/>
  <c r="X425" i="17"/>
  <c r="N551" i="18" s="1"/>
  <c r="U425" i="17"/>
  <c r="K551" i="18" s="1"/>
  <c r="X386" i="17"/>
  <c r="N510" i="18" s="1"/>
  <c r="U386" i="17"/>
  <c r="K510" i="18" s="1"/>
  <c r="V386" i="17"/>
  <c r="L510" i="18" s="1"/>
  <c r="W386" i="17"/>
  <c r="M510" i="18" s="1"/>
  <c r="V244" i="17"/>
  <c r="L359" i="18" s="1"/>
  <c r="W244" i="17"/>
  <c r="M359" i="18" s="1"/>
  <c r="U244" i="17"/>
  <c r="K359" i="18" s="1"/>
  <c r="X244" i="17"/>
  <c r="N359" i="18" s="1"/>
  <c r="U554" i="17"/>
  <c r="K688" i="18" s="1"/>
  <c r="V554" i="17"/>
  <c r="L688" i="18" s="1"/>
  <c r="X554" i="17"/>
  <c r="N688" i="18" s="1"/>
  <c r="W554" i="17"/>
  <c r="M688" i="18" s="1"/>
  <c r="V86" i="17"/>
  <c r="L190" i="18" s="1"/>
  <c r="U86" i="17"/>
  <c r="K190" i="18" s="1"/>
  <c r="X86" i="17"/>
  <c r="N190" i="18" s="1"/>
  <c r="V260" i="17"/>
  <c r="L376" i="18" s="1"/>
  <c r="U260" i="17"/>
  <c r="K376" i="18" s="1"/>
  <c r="X260" i="17"/>
  <c r="N376" i="18" s="1"/>
  <c r="W260" i="17"/>
  <c r="M376" i="18" s="1"/>
  <c r="W597" i="17"/>
  <c r="M733" i="18" s="1"/>
  <c r="V597" i="17"/>
  <c r="L733" i="18" s="1"/>
  <c r="U597" i="17"/>
  <c r="K733" i="18" s="1"/>
  <c r="X597" i="17"/>
  <c r="N733" i="18" s="1"/>
  <c r="X601" i="17"/>
  <c r="N738" i="18" s="1"/>
  <c r="U601" i="17"/>
  <c r="K738" i="18" s="1"/>
  <c r="W601" i="17"/>
  <c r="M738" i="18" s="1"/>
  <c r="V601" i="17"/>
  <c r="L738" i="18" s="1"/>
  <c r="W173" i="17"/>
  <c r="M279" i="18" s="1"/>
  <c r="U173" i="17"/>
  <c r="K279" i="18" s="1"/>
  <c r="X173" i="17"/>
  <c r="N279" i="18" s="1"/>
  <c r="V173" i="17"/>
  <c r="L279" i="18" s="1"/>
  <c r="X482" i="17"/>
  <c r="N613" i="18" s="1"/>
  <c r="U482" i="17"/>
  <c r="K613" i="18" s="1"/>
  <c r="X452" i="17"/>
  <c r="N582" i="18" s="1"/>
  <c r="V452" i="17"/>
  <c r="L582" i="18" s="1"/>
  <c r="U452" i="17"/>
  <c r="K582" i="18" s="1"/>
  <c r="W452" i="17"/>
  <c r="M582" i="18" s="1"/>
  <c r="X213" i="17"/>
  <c r="N325" i="18" s="1"/>
  <c r="W213" i="17"/>
  <c r="M325" i="18" s="1"/>
  <c r="W497" i="17"/>
  <c r="M629" i="18" s="1"/>
  <c r="U497" i="17"/>
  <c r="K629" i="18" s="1"/>
  <c r="V497" i="17"/>
  <c r="L629" i="18" s="1"/>
  <c r="X336" i="17"/>
  <c r="N457" i="18" s="1"/>
  <c r="U336" i="17"/>
  <c r="K457" i="18" s="1"/>
  <c r="W336" i="17"/>
  <c r="M457" i="18" s="1"/>
  <c r="V336" i="17"/>
  <c r="L457" i="18" s="1"/>
  <c r="U359" i="17"/>
  <c r="K482" i="18" s="1"/>
  <c r="X359" i="17"/>
  <c r="N482" i="18" s="1"/>
  <c r="W359" i="17"/>
  <c r="M482" i="18" s="1"/>
  <c r="W380" i="17"/>
  <c r="M504" i="18" s="1"/>
  <c r="X380" i="17"/>
  <c r="N504" i="18" s="1"/>
  <c r="U380" i="17"/>
  <c r="K504" i="18" s="1"/>
  <c r="V380" i="17"/>
  <c r="L504" i="18" s="1"/>
  <c r="U268" i="17"/>
  <c r="K384" i="18" s="1"/>
  <c r="X268" i="17"/>
  <c r="N384" i="18" s="1"/>
  <c r="V268" i="17"/>
  <c r="L384" i="18" s="1"/>
  <c r="U319" i="17"/>
  <c r="K440" i="18" s="1"/>
  <c r="X319" i="17"/>
  <c r="N440" i="18" s="1"/>
  <c r="W319" i="17"/>
  <c r="M440" i="18" s="1"/>
  <c r="V319" i="17"/>
  <c r="L440" i="18" s="1"/>
  <c r="U436" i="17"/>
  <c r="K564" i="18" s="1"/>
  <c r="X436" i="17"/>
  <c r="N564" i="18" s="1"/>
  <c r="W436" i="17"/>
  <c r="M564" i="18" s="1"/>
  <c r="X137" i="17"/>
  <c r="N242" i="18" s="1"/>
  <c r="V561" i="17"/>
  <c r="L696" i="18" s="1"/>
  <c r="W509" i="17"/>
  <c r="M641" i="18" s="1"/>
  <c r="U615" i="17"/>
  <c r="K752" i="18" s="1"/>
  <c r="W458" i="17"/>
  <c r="M588" i="18" s="1"/>
  <c r="V310" i="17"/>
  <c r="L428" i="18" s="1"/>
  <c r="W443" i="17"/>
  <c r="M571" i="18" s="1"/>
  <c r="X514" i="17"/>
  <c r="N646" i="18" s="1"/>
  <c r="W550" i="17"/>
  <c r="M684" i="18" s="1"/>
  <c r="V329" i="17"/>
  <c r="L450" i="18" s="1"/>
  <c r="W180" i="17"/>
  <c r="M287" i="18" s="1"/>
  <c r="U67" i="17"/>
  <c r="K170" i="18" s="1"/>
  <c r="X339" i="17"/>
  <c r="N460" i="18" s="1"/>
  <c r="U550" i="17"/>
  <c r="K684" i="18" s="1"/>
  <c r="W127" i="17"/>
  <c r="M231" i="18" s="1"/>
  <c r="V174" i="17"/>
  <c r="L280" i="18" s="1"/>
  <c r="X648" i="17"/>
  <c r="N59" i="18" s="1"/>
  <c r="U635" i="17"/>
  <c r="K46" i="18" s="1"/>
  <c r="U643" i="17"/>
  <c r="K54" i="18" s="1"/>
  <c r="V639" i="17"/>
  <c r="L50" i="18" s="1"/>
  <c r="W636" i="17"/>
  <c r="M47" i="18" s="1"/>
  <c r="W626" i="17"/>
  <c r="M37" i="18" s="1"/>
  <c r="W643" i="17"/>
  <c r="M54" i="18" s="1"/>
  <c r="U627" i="17"/>
  <c r="K38" i="18" s="1"/>
  <c r="X647" i="17"/>
  <c r="N58" i="18" s="1"/>
  <c r="U637" i="17"/>
  <c r="K48" i="18" s="1"/>
  <c r="X631" i="17"/>
  <c r="N42" i="18" s="1"/>
  <c r="V637" i="17"/>
  <c r="L48" i="18" s="1"/>
  <c r="U625" i="17"/>
  <c r="K36" i="18" s="1"/>
  <c r="V644" i="17"/>
  <c r="L55" i="18" s="1"/>
  <c r="U634" i="17"/>
  <c r="K45" i="18" s="1"/>
  <c r="U649" i="17"/>
  <c r="K60" i="18" s="1"/>
  <c r="X649" i="17"/>
  <c r="N60" i="18" s="1"/>
  <c r="X633" i="17"/>
  <c r="N44" i="18" s="1"/>
  <c r="W641" i="17"/>
  <c r="M52" i="18" s="1"/>
  <c r="X634" i="17"/>
  <c r="N45" i="18" s="1"/>
  <c r="X640" i="17"/>
  <c r="N51" i="18" s="1"/>
  <c r="X629" i="17"/>
  <c r="N40" i="18" s="1"/>
  <c r="X683" i="17"/>
  <c r="N113" i="18" s="1"/>
  <c r="W674" i="17"/>
  <c r="M104" i="18" s="1"/>
  <c r="V677" i="17"/>
  <c r="L107" i="18" s="1"/>
  <c r="W680" i="17"/>
  <c r="M110" i="18" s="1"/>
  <c r="K96" i="18"/>
  <c r="W673" i="17"/>
  <c r="M103" i="18" s="1"/>
  <c r="V667" i="17"/>
  <c r="L97" i="18" s="1"/>
  <c r="U678" i="17"/>
  <c r="K108" i="18" s="1"/>
  <c r="X670" i="17"/>
  <c r="N100" i="18" s="1"/>
  <c r="U667" i="17"/>
  <c r="K97" i="18" s="1"/>
  <c r="W678" i="17"/>
  <c r="M108" i="18" s="1"/>
  <c r="X673" i="17"/>
  <c r="N103" i="18" s="1"/>
  <c r="N96" i="18"/>
  <c r="V680" i="17"/>
  <c r="L110" i="18" s="1"/>
  <c r="W672" i="17"/>
  <c r="M102" i="18" s="1"/>
  <c r="V683" i="17"/>
  <c r="L113" i="18" s="1"/>
  <c r="W667" i="17"/>
  <c r="M97" i="18" s="1"/>
  <c r="W677" i="17"/>
  <c r="M107" i="18" s="1"/>
  <c r="M95" i="18"/>
  <c r="M96" i="18"/>
  <c r="V673" i="17"/>
  <c r="L103" i="18" s="1"/>
  <c r="M94" i="18"/>
  <c r="V672" i="17"/>
  <c r="L102" i="18" s="1"/>
  <c r="U683" i="17"/>
  <c r="K113" i="18" s="1"/>
  <c r="W670" i="17"/>
  <c r="M100" i="18" s="1"/>
  <c r="U670" i="17"/>
  <c r="K100" i="18" s="1"/>
  <c r="X677" i="17"/>
  <c r="N107" i="18" s="1"/>
  <c r="L95" i="18"/>
  <c r="L94" i="18"/>
  <c r="U672" i="17"/>
  <c r="K102" i="18" s="1"/>
  <c r="X678" i="17"/>
  <c r="N108" i="18" s="1"/>
  <c r="X674" i="17"/>
  <c r="N104" i="18" s="1"/>
  <c r="U674" i="17"/>
  <c r="K104" i="18" s="1"/>
  <c r="X671" i="17"/>
  <c r="N101" i="18" s="1"/>
  <c r="L93" i="18"/>
  <c r="V669" i="17"/>
  <c r="L99" i="18" s="1"/>
  <c r="M91" i="18"/>
  <c r="W676" i="17"/>
  <c r="M106" i="18" s="1"/>
  <c r="X682" i="17"/>
  <c r="N112" i="18" s="1"/>
  <c r="V679" i="17"/>
  <c r="L109" i="18" s="1"/>
  <c r="L92" i="18"/>
  <c r="V668" i="17"/>
  <c r="L98" i="18" s="1"/>
  <c r="V675" i="17"/>
  <c r="L105" i="18" s="1"/>
  <c r="U679" i="17"/>
  <c r="K109" i="18" s="1"/>
  <c r="W684" i="17"/>
  <c r="M114" i="18" s="1"/>
  <c r="W675" i="17"/>
  <c r="M105" i="18" s="1"/>
  <c r="V676" i="17"/>
  <c r="L106" i="18" s="1"/>
  <c r="V625" i="17"/>
  <c r="L36" i="18" s="1"/>
  <c r="V645" i="17"/>
  <c r="L56" i="18" s="1"/>
  <c r="W634" i="17"/>
  <c r="M45" i="18" s="1"/>
  <c r="U645" i="17"/>
  <c r="K56" i="18" s="1"/>
  <c r="U646" i="17"/>
  <c r="K57" i="18" s="1"/>
  <c r="U638" i="17"/>
  <c r="K49" i="18" s="1"/>
  <c r="U644" i="17"/>
  <c r="K55" i="18" s="1"/>
  <c r="V629" i="17"/>
  <c r="L40" i="18" s="1"/>
  <c r="V642" i="17"/>
  <c r="L53" i="18" s="1"/>
  <c r="W649" i="17"/>
  <c r="M60" i="18" s="1"/>
  <c r="W645" i="17"/>
  <c r="M56" i="18" s="1"/>
  <c r="W646" i="17"/>
  <c r="M57" i="18" s="1"/>
  <c r="U640" i="17"/>
  <c r="K51" i="18" s="1"/>
  <c r="U629" i="17"/>
  <c r="K40" i="18" s="1"/>
  <c r="U633" i="17"/>
  <c r="K44" i="18" s="1"/>
  <c r="U642" i="17"/>
  <c r="K53" i="18" s="1"/>
  <c r="U641" i="17"/>
  <c r="K52" i="18" s="1"/>
  <c r="X641" i="17"/>
  <c r="N52" i="18" s="1"/>
  <c r="V74" i="17"/>
  <c r="L177" i="18" s="1"/>
  <c r="X274" i="17"/>
  <c r="N391" i="18" s="1"/>
  <c r="X355" i="17"/>
  <c r="N478" i="18" s="1"/>
  <c r="U398" i="17"/>
  <c r="K524" i="18" s="1"/>
  <c r="W247" i="17"/>
  <c r="M363" i="18" s="1"/>
  <c r="V130" i="17"/>
  <c r="L235" i="18" s="1"/>
  <c r="X590" i="17"/>
  <c r="N726" i="18" s="1"/>
  <c r="U278" i="17"/>
  <c r="K395" i="18" s="1"/>
  <c r="U230" i="17"/>
  <c r="K343" i="18" s="1"/>
  <c r="V232" i="17"/>
  <c r="L345" i="18" s="1"/>
  <c r="U46" i="17"/>
  <c r="K148" i="18" s="1"/>
  <c r="V521" i="17"/>
  <c r="L654" i="18" s="1"/>
  <c r="U131" i="17"/>
  <c r="K236" i="18" s="1"/>
  <c r="U504" i="17"/>
  <c r="K636" i="18" s="1"/>
  <c r="W187" i="17"/>
  <c r="M294" i="18" s="1"/>
  <c r="X462" i="17"/>
  <c r="N592" i="18" s="1"/>
  <c r="V377" i="17"/>
  <c r="L501" i="18" s="1"/>
  <c r="U289" i="17"/>
  <c r="K406" i="18" s="1"/>
  <c r="V447" i="17"/>
  <c r="L577" i="18" s="1"/>
  <c r="X424" i="17"/>
  <c r="N550" i="18" s="1"/>
  <c r="W254" i="17"/>
  <c r="M370" i="18" s="1"/>
  <c r="X222" i="17"/>
  <c r="N335" i="18" s="1"/>
  <c r="X546" i="17"/>
  <c r="N680" i="18" s="1"/>
  <c r="W251" i="17"/>
  <c r="M367" i="18" s="1"/>
  <c r="U187" i="17"/>
  <c r="K294" i="18" s="1"/>
  <c r="V421" i="17"/>
  <c r="L547" i="18" s="1"/>
  <c r="X133" i="17"/>
  <c r="N238" i="18" s="1"/>
  <c r="V599" i="17"/>
  <c r="L736" i="18" s="1"/>
  <c r="V365" i="17"/>
  <c r="L489" i="18" s="1"/>
  <c r="W140" i="17"/>
  <c r="M245" i="18" s="1"/>
  <c r="W271" i="17"/>
  <c r="M387" i="18" s="1"/>
  <c r="U555" i="17"/>
  <c r="K689" i="18" s="1"/>
  <c r="X483" i="17"/>
  <c r="N615" i="18" s="1"/>
  <c r="U431" i="17"/>
  <c r="K559" i="18" s="1"/>
  <c r="W477" i="17"/>
  <c r="M608" i="18" s="1"/>
  <c r="U315" i="17"/>
  <c r="K436" i="18" s="1"/>
  <c r="W248" i="17"/>
  <c r="M364" i="18" s="1"/>
  <c r="V54" i="17"/>
  <c r="L156" i="18" s="1"/>
  <c r="X128" i="17"/>
  <c r="N232" i="18" s="1"/>
  <c r="U404" i="17"/>
  <c r="K530" i="18" s="1"/>
  <c r="W535" i="17"/>
  <c r="M668" i="18" s="1"/>
  <c r="V532" i="17"/>
  <c r="L665" i="18" s="1"/>
  <c r="V586" i="17"/>
  <c r="L722" i="18" s="1"/>
  <c r="X53" i="17"/>
  <c r="N155" i="18" s="1"/>
  <c r="U544" i="17"/>
  <c r="K678" i="18" s="1"/>
  <c r="W342" i="17"/>
  <c r="M465" i="18" s="1"/>
  <c r="V583" i="17"/>
  <c r="L718" i="18" s="1"/>
  <c r="V325" i="17"/>
  <c r="L446" i="18" s="1"/>
  <c r="V157" i="17"/>
  <c r="L263" i="18" s="1"/>
  <c r="W393" i="17"/>
  <c r="M517" i="18" s="1"/>
  <c r="V337" i="17"/>
  <c r="L458" i="18" s="1"/>
  <c r="X552" i="17"/>
  <c r="N686" i="18" s="1"/>
  <c r="V441" i="17"/>
  <c r="L569" i="18" s="1"/>
  <c r="W103" i="17"/>
  <c r="M207" i="18" s="1"/>
  <c r="U253" i="17"/>
  <c r="K369" i="18" s="1"/>
  <c r="X441" i="17"/>
  <c r="N569" i="18" s="1"/>
  <c r="V567" i="17"/>
  <c r="L702" i="18" s="1"/>
  <c r="X426" i="17"/>
  <c r="N552" i="18" s="1"/>
  <c r="V616" i="17"/>
  <c r="L753" i="18" s="1"/>
  <c r="X111" i="17"/>
  <c r="N215" i="18" s="1"/>
  <c r="U453" i="17"/>
  <c r="K583" i="18" s="1"/>
  <c r="W569" i="17"/>
  <c r="M704" i="18" s="1"/>
  <c r="W455" i="17"/>
  <c r="M585" i="18" s="1"/>
  <c r="X600" i="17"/>
  <c r="N737" i="18" s="1"/>
  <c r="U232" i="17"/>
  <c r="K345" i="18" s="1"/>
  <c r="V49" i="17"/>
  <c r="L151" i="18" s="1"/>
  <c r="W146" i="17"/>
  <c r="M251" i="18" s="1"/>
  <c r="U455" i="17"/>
  <c r="K585" i="18" s="1"/>
  <c r="U188" i="17"/>
  <c r="K295" i="18" s="1"/>
  <c r="U313" i="17"/>
  <c r="K434" i="18" s="1"/>
  <c r="V358" i="17"/>
  <c r="L481" i="18" s="1"/>
  <c r="W348" i="17"/>
  <c r="M471" i="18" s="1"/>
  <c r="W531" i="17"/>
  <c r="M664" i="18" s="1"/>
  <c r="V582" i="17"/>
  <c r="L717" i="18" s="1"/>
  <c r="W57" i="17"/>
  <c r="M159" i="18" s="1"/>
  <c r="X146" i="17"/>
  <c r="N251" i="18" s="1"/>
  <c r="U149" i="17"/>
  <c r="K254" i="18" s="1"/>
  <c r="U166" i="17"/>
  <c r="K272" i="18" s="1"/>
  <c r="W333" i="17"/>
  <c r="M454" i="18" s="1"/>
  <c r="X212" i="17"/>
  <c r="N324" i="18" s="1"/>
  <c r="V581" i="17"/>
  <c r="L716" i="18" s="1"/>
  <c r="W335" i="17"/>
  <c r="M456" i="18" s="1"/>
  <c r="W188" i="17"/>
  <c r="M295" i="18" s="1"/>
  <c r="V459" i="17"/>
  <c r="L589" i="18" s="1"/>
  <c r="W493" i="17"/>
  <c r="M625" i="18" s="1"/>
  <c r="W74" i="17"/>
  <c r="M177" i="18" s="1"/>
  <c r="X97" i="17"/>
  <c r="N201" i="18" s="1"/>
  <c r="W145" i="17"/>
  <c r="M250" i="18" s="1"/>
  <c r="V553" i="17"/>
  <c r="L687" i="18" s="1"/>
  <c r="U577" i="17"/>
  <c r="K712" i="18" s="1"/>
  <c r="U449" i="17"/>
  <c r="K579" i="18" s="1"/>
  <c r="U382" i="17"/>
  <c r="K506" i="18" s="1"/>
  <c r="U275" i="17"/>
  <c r="K392" i="18" s="1"/>
  <c r="V243" i="17"/>
  <c r="L358" i="18" s="1"/>
  <c r="X126" i="17"/>
  <c r="N230" i="18" s="1"/>
  <c r="U549" i="17"/>
  <c r="K683" i="18" s="1"/>
  <c r="W574" i="17"/>
  <c r="M709" i="18" s="1"/>
  <c r="W290" i="17"/>
  <c r="M407" i="18" s="1"/>
  <c r="W274" i="17"/>
  <c r="M391" i="18" s="1"/>
  <c r="U194" i="17"/>
  <c r="K306" i="18" s="1"/>
  <c r="X109" i="17"/>
  <c r="N213" i="18" s="1"/>
  <c r="X620" i="17"/>
  <c r="N757" i="18" s="1"/>
  <c r="X370" i="17"/>
  <c r="N494" i="18" s="1"/>
  <c r="W383" i="17"/>
  <c r="M507" i="18" s="1"/>
  <c r="W217" i="17"/>
  <c r="M329" i="18" s="1"/>
  <c r="V281" i="17"/>
  <c r="L398" i="18" s="1"/>
  <c r="W538" i="17"/>
  <c r="M671" i="18" s="1"/>
  <c r="W419" i="17"/>
  <c r="M545" i="18" s="1"/>
  <c r="W355" i="17"/>
  <c r="M478" i="18" s="1"/>
  <c r="U42" i="17"/>
  <c r="K144" i="18" s="1"/>
  <c r="U98" i="17"/>
  <c r="K202" i="18" s="1"/>
  <c r="U151" i="17"/>
  <c r="K256" i="18" s="1"/>
  <c r="X465" i="17"/>
  <c r="N595" i="18" s="1"/>
  <c r="X398" i="17"/>
  <c r="N524" i="18" s="1"/>
  <c r="V279" i="17"/>
  <c r="L396" i="18" s="1"/>
  <c r="V247" i="17"/>
  <c r="L363" i="18" s="1"/>
  <c r="V215" i="17"/>
  <c r="L327" i="18" s="1"/>
  <c r="W130" i="17"/>
  <c r="M235" i="18" s="1"/>
  <c r="W405" i="17"/>
  <c r="M531" i="18" s="1"/>
  <c r="V590" i="17"/>
  <c r="L726" i="18" s="1"/>
  <c r="W499" i="17"/>
  <c r="M631" i="18" s="1"/>
  <c r="U294" i="17"/>
  <c r="K411" i="18" s="1"/>
  <c r="W278" i="17"/>
  <c r="M395" i="18" s="1"/>
  <c r="W230" i="17"/>
  <c r="M343" i="18" s="1"/>
  <c r="X214" i="17"/>
  <c r="N326" i="18" s="1"/>
  <c r="W129" i="17"/>
  <c r="M233" i="18" s="1"/>
  <c r="X596" i="17"/>
  <c r="N732" i="18" s="1"/>
  <c r="U115" i="17"/>
  <c r="K219" i="18" s="1"/>
  <c r="X264" i="17"/>
  <c r="N380" i="18" s="1"/>
  <c r="V46" i="17"/>
  <c r="L148" i="18" s="1"/>
  <c r="X391" i="17"/>
  <c r="N515" i="18" s="1"/>
  <c r="X374" i="17"/>
  <c r="N498" i="18" s="1"/>
  <c r="U569" i="17"/>
  <c r="K704" i="18" s="1"/>
  <c r="V131" i="17"/>
  <c r="L236" i="18" s="1"/>
  <c r="V402" i="17"/>
  <c r="L528" i="18" s="1"/>
  <c r="V504" i="17"/>
  <c r="L636" i="18" s="1"/>
  <c r="V357" i="17"/>
  <c r="L480" i="18" s="1"/>
  <c r="V510" i="17"/>
  <c r="L642" i="18" s="1"/>
  <c r="U161" i="17"/>
  <c r="K267" i="18" s="1"/>
  <c r="W385" i="17"/>
  <c r="M509" i="18" s="1"/>
  <c r="U256" i="17"/>
  <c r="K372" i="18" s="1"/>
  <c r="V192" i="17"/>
  <c r="L304" i="18" s="1"/>
  <c r="V256" i="17"/>
  <c r="L372" i="18" s="1"/>
  <c r="U440" i="17"/>
  <c r="K568" i="18" s="1"/>
  <c r="X566" i="17"/>
  <c r="N701" i="18" s="1"/>
  <c r="X297" i="17"/>
  <c r="N415" i="18" s="1"/>
  <c r="X108" i="17"/>
  <c r="N212" i="18" s="1"/>
  <c r="V225" i="17"/>
  <c r="L338" i="18" s="1"/>
  <c r="X289" i="17"/>
  <c r="N406" i="18" s="1"/>
  <c r="X522" i="17"/>
  <c r="N655" i="18" s="1"/>
  <c r="U543" i="17"/>
  <c r="K677" i="18" s="1"/>
  <c r="U539" i="17"/>
  <c r="K672" i="18" s="1"/>
  <c r="U426" i="17"/>
  <c r="K552" i="18" s="1"/>
  <c r="X474" i="17"/>
  <c r="N605" i="18" s="1"/>
  <c r="U49" i="17"/>
  <c r="K151" i="18" s="1"/>
  <c r="X233" i="17"/>
  <c r="N346" i="18" s="1"/>
  <c r="V424" i="17"/>
  <c r="L550" i="18" s="1"/>
  <c r="V286" i="17"/>
  <c r="L403" i="18" s="1"/>
  <c r="V254" i="17"/>
  <c r="L370" i="18" s="1"/>
  <c r="V222" i="17"/>
  <c r="L335" i="18" s="1"/>
  <c r="X190" i="17"/>
  <c r="N297" i="18" s="1"/>
  <c r="X603" i="17"/>
  <c r="N740" i="18" s="1"/>
  <c r="W233" i="17"/>
  <c r="M346" i="18" s="1"/>
  <c r="W171" i="17"/>
  <c r="M277" i="18" s="1"/>
  <c r="U462" i="17"/>
  <c r="K592" i="18" s="1"/>
  <c r="X316" i="17"/>
  <c r="N437" i="18" s="1"/>
  <c r="X544" i="17"/>
  <c r="N678" i="18" s="1"/>
  <c r="X100" i="17"/>
  <c r="N204" i="18" s="1"/>
  <c r="V546" i="17"/>
  <c r="L680" i="18" s="1"/>
  <c r="X350" i="17"/>
  <c r="N473" i="18" s="1"/>
  <c r="U251" i="17"/>
  <c r="K367" i="18" s="1"/>
  <c r="X134" i="17"/>
  <c r="N239" i="18" s="1"/>
  <c r="U421" i="17"/>
  <c r="K547" i="18" s="1"/>
  <c r="X542" i="17"/>
  <c r="N676" i="18" s="1"/>
  <c r="W410" i="17"/>
  <c r="M536" i="18" s="1"/>
  <c r="X282" i="17"/>
  <c r="N399" i="18" s="1"/>
  <c r="X250" i="17"/>
  <c r="N366" i="18" s="1"/>
  <c r="W133" i="17"/>
  <c r="M238" i="18" s="1"/>
  <c r="X599" i="17"/>
  <c r="N736" i="18" s="1"/>
  <c r="U365" i="17"/>
  <c r="K489" i="18" s="1"/>
  <c r="X140" i="17"/>
  <c r="N245" i="18" s="1"/>
  <c r="X143" i="17"/>
  <c r="N248" i="18" s="1"/>
  <c r="V92" i="17"/>
  <c r="L196" i="18" s="1"/>
  <c r="V537" i="17"/>
  <c r="L670" i="18" s="1"/>
  <c r="W486" i="17"/>
  <c r="M618" i="18" s="1"/>
  <c r="W485" i="17"/>
  <c r="M617" i="18" s="1"/>
  <c r="X467" i="17"/>
  <c r="N598" i="18" s="1"/>
  <c r="W287" i="17"/>
  <c r="M404" i="18" s="1"/>
  <c r="V271" i="17"/>
  <c r="L387" i="18" s="1"/>
  <c r="U207" i="17"/>
  <c r="K319" i="18" s="1"/>
  <c r="U159" i="17"/>
  <c r="K265" i="18" s="1"/>
  <c r="W90" i="17"/>
  <c r="M194" i="18" s="1"/>
  <c r="X322" i="17"/>
  <c r="N443" i="18" s="1"/>
  <c r="X515" i="17"/>
  <c r="N647" i="18" s="1"/>
  <c r="U483" i="17"/>
  <c r="K615" i="18" s="1"/>
  <c r="V397" i="17"/>
  <c r="L523" i="18" s="1"/>
  <c r="X84" i="17"/>
  <c r="N188" i="18" s="1"/>
  <c r="U411" i="17"/>
  <c r="K537" i="18" s="1"/>
  <c r="V477" i="17"/>
  <c r="L608" i="18" s="1"/>
  <c r="X235" i="17"/>
  <c r="N348" i="18" s="1"/>
  <c r="W118" i="17"/>
  <c r="M222" i="18" s="1"/>
  <c r="X539" i="17"/>
  <c r="N672" i="18" s="1"/>
  <c r="X186" i="17"/>
  <c r="N293" i="18" s="1"/>
  <c r="U261" i="17"/>
  <c r="K377" i="18" s="1"/>
  <c r="U277" i="17"/>
  <c r="K394" i="18" s="1"/>
  <c r="V143" i="17"/>
  <c r="L248" i="18" s="1"/>
  <c r="V61" i="17"/>
  <c r="L163" i="18" s="1"/>
  <c r="X101" i="17"/>
  <c r="N205" i="18" s="1"/>
  <c r="X177" i="17"/>
  <c r="N283" i="18" s="1"/>
  <c r="U273" i="17"/>
  <c r="K389" i="18" s="1"/>
  <c r="X408" i="17"/>
  <c r="N534" i="18" s="1"/>
  <c r="V330" i="17"/>
  <c r="L451" i="18" s="1"/>
  <c r="U93" i="17"/>
  <c r="K197" i="18" s="1"/>
  <c r="U45" i="17"/>
  <c r="K147" i="18" s="1"/>
  <c r="U390" i="17"/>
  <c r="K514" i="18" s="1"/>
  <c r="W618" i="17"/>
  <c r="M755" i="18" s="1"/>
  <c r="U369" i="17"/>
  <c r="K493" i="18" s="1"/>
  <c r="W55" i="17"/>
  <c r="M157" i="18" s="1"/>
  <c r="X571" i="17"/>
  <c r="N706" i="18" s="1"/>
  <c r="X93" i="17"/>
  <c r="N197" i="18" s="1"/>
  <c r="V248" i="17"/>
  <c r="L364" i="18" s="1"/>
  <c r="V474" i="17"/>
  <c r="L605" i="18" s="1"/>
  <c r="V165" i="17"/>
  <c r="L271" i="18" s="1"/>
  <c r="X150" i="17"/>
  <c r="N255" i="18" s="1"/>
  <c r="V340" i="17"/>
  <c r="L463" i="18" s="1"/>
  <c r="X502" i="17"/>
  <c r="N634" i="18" s="1"/>
  <c r="V57" i="17"/>
  <c r="L159" i="18" s="1"/>
  <c r="X587" i="17"/>
  <c r="N723" i="18" s="1"/>
  <c r="W75" i="17"/>
  <c r="M178" i="18" s="1"/>
  <c r="X575" i="17"/>
  <c r="N710" i="18" s="1"/>
  <c r="U156" i="17"/>
  <c r="K262" i="18" s="1"/>
  <c r="V128" i="17"/>
  <c r="L232" i="18" s="1"/>
  <c r="V50" i="17"/>
  <c r="L152" i="18" s="1"/>
  <c r="W580" i="17"/>
  <c r="M715" i="18" s="1"/>
  <c r="U493" i="17"/>
  <c r="K625" i="18" s="1"/>
  <c r="W404" i="17"/>
  <c r="M530" i="18" s="1"/>
  <c r="V79" i="17"/>
  <c r="L182" i="18" s="1"/>
  <c r="W194" i="17"/>
  <c r="M306" i="18" s="1"/>
  <c r="W481" i="17"/>
  <c r="M612" i="18" s="1"/>
  <c r="W221" i="17"/>
  <c r="M334" i="18" s="1"/>
  <c r="W53" i="17"/>
  <c r="M155" i="18" s="1"/>
  <c r="U447" i="17"/>
  <c r="K577" i="18" s="1"/>
  <c r="X311" i="17"/>
  <c r="N432" i="18" s="1"/>
  <c r="W157" i="17"/>
  <c r="M263" i="18" s="1"/>
  <c r="V158" i="17"/>
  <c r="L264" i="18" s="1"/>
  <c r="X392" i="17"/>
  <c r="N516" i="18" s="1"/>
  <c r="X472" i="17"/>
  <c r="N603" i="18" s="1"/>
  <c r="U495" i="17"/>
  <c r="K627" i="18" s="1"/>
  <c r="V495" i="17"/>
  <c r="L627" i="18" s="1"/>
  <c r="X556" i="17"/>
  <c r="N690" i="18" s="1"/>
  <c r="X416" i="17"/>
  <c r="N542" i="18" s="1"/>
  <c r="X608" i="17"/>
  <c r="N745" i="18" s="1"/>
  <c r="V552" i="17"/>
  <c r="L686" i="18" s="1"/>
  <c r="W327" i="17"/>
  <c r="M448" i="18" s="1"/>
  <c r="X506" i="17"/>
  <c r="N638" i="18" s="1"/>
  <c r="V385" i="17"/>
  <c r="L509" i="18" s="1"/>
  <c r="U484" i="17"/>
  <c r="K616" i="18" s="1"/>
  <c r="W196" i="17"/>
  <c r="M308" i="18" s="1"/>
  <c r="V253" i="17"/>
  <c r="L369" i="18" s="1"/>
  <c r="V513" i="17"/>
  <c r="L645" i="18" s="1"/>
  <c r="V161" i="17"/>
  <c r="L267" i="18" s="1"/>
  <c r="W616" i="17"/>
  <c r="M753" i="18" s="1"/>
  <c r="U111" i="17"/>
  <c r="K215" i="18" s="1"/>
  <c r="U324" i="17"/>
  <c r="K445" i="18" s="1"/>
  <c r="X104" i="17"/>
  <c r="N208" i="18" s="1"/>
  <c r="V603" i="17"/>
  <c r="L740" i="18" s="1"/>
  <c r="U621" i="17"/>
  <c r="K758" i="18" s="1"/>
  <c r="U608" i="17"/>
  <c r="K745" i="18" s="1"/>
  <c r="V352" i="17"/>
  <c r="L475" i="18" s="1"/>
  <c r="U527" i="17"/>
  <c r="K660" i="18" s="1"/>
  <c r="V409" i="17"/>
  <c r="L535" i="18" s="1"/>
  <c r="V135" i="17"/>
  <c r="L240" i="18" s="1"/>
  <c r="X536" i="17"/>
  <c r="N669" i="18" s="1"/>
  <c r="W156" i="17"/>
  <c r="M262" i="18" s="1"/>
  <c r="U479" i="17"/>
  <c r="K610" i="18" s="1"/>
  <c r="W69" i="17"/>
  <c r="M172" i="18" s="1"/>
  <c r="W353" i="17"/>
  <c r="M476" i="18" s="1"/>
  <c r="W437" i="17"/>
  <c r="M565" i="18" s="1"/>
  <c r="U101" i="17"/>
  <c r="K205" i="18" s="1"/>
  <c r="W261" i="17"/>
  <c r="M377" i="18" s="1"/>
  <c r="W504" i="17"/>
  <c r="M636" i="18" s="1"/>
  <c r="W453" i="17"/>
  <c r="M583" i="18" s="1"/>
  <c r="X352" i="17"/>
  <c r="N475" i="18" s="1"/>
  <c r="W358" i="17"/>
  <c r="M481" i="18" s="1"/>
  <c r="W407" i="17"/>
  <c r="M533" i="18" s="1"/>
  <c r="U322" i="17"/>
  <c r="K443" i="18" s="1"/>
  <c r="V299" i="17"/>
  <c r="L417" i="18" s="1"/>
  <c r="U320" i="17"/>
  <c r="K441" i="18" s="1"/>
  <c r="W337" i="17"/>
  <c r="M458" i="18" s="1"/>
  <c r="W299" i="17"/>
  <c r="M417" i="18" s="1"/>
  <c r="X354" i="17"/>
  <c r="N477" i="18" s="1"/>
  <c r="U420" i="17"/>
  <c r="K546" i="18" s="1"/>
  <c r="W582" i="17"/>
  <c r="M717" i="18" s="1"/>
  <c r="U354" i="17"/>
  <c r="K477" i="18" s="1"/>
  <c r="V506" i="17"/>
  <c r="L638" i="18" s="1"/>
  <c r="W420" i="17"/>
  <c r="M546" i="18" s="1"/>
  <c r="X320" i="17"/>
  <c r="N441" i="18" s="1"/>
  <c r="W166" i="17"/>
  <c r="M272" i="18" s="1"/>
  <c r="W418" i="17"/>
  <c r="M544" i="18" s="1"/>
  <c r="X165" i="17"/>
  <c r="N271" i="18" s="1"/>
  <c r="W430" i="17"/>
  <c r="M558" i="18" s="1"/>
  <c r="W341" i="17"/>
  <c r="M464" i="18" s="1"/>
  <c r="X166" i="17"/>
  <c r="N272" i="18" s="1"/>
  <c r="W276" i="17"/>
  <c r="M393" i="18" s="1"/>
  <c r="X551" i="17"/>
  <c r="N685" i="18" s="1"/>
  <c r="U212" i="17"/>
  <c r="K324" i="18" s="1"/>
  <c r="W212" i="17"/>
  <c r="M324" i="18" s="1"/>
  <c r="W352" i="17"/>
  <c r="M475" i="18" s="1"/>
  <c r="X605" i="17"/>
  <c r="N742" i="18" s="1"/>
  <c r="U579" i="17"/>
  <c r="K714" i="18" s="1"/>
  <c r="V85" i="17"/>
  <c r="L189" i="18" s="1"/>
  <c r="W136" i="17"/>
  <c r="M241" i="18" s="1"/>
  <c r="V468" i="17"/>
  <c r="L599" i="18" s="1"/>
  <c r="W446" i="17"/>
  <c r="M576" i="18" s="1"/>
  <c r="X579" i="17"/>
  <c r="N714" i="18" s="1"/>
  <c r="W581" i="17"/>
  <c r="M716" i="18" s="1"/>
  <c r="W579" i="17"/>
  <c r="M714" i="18" s="1"/>
  <c r="U541" i="17"/>
  <c r="K675" i="18" s="1"/>
  <c r="X176" i="17"/>
  <c r="N282" i="18" s="1"/>
  <c r="V551" i="17"/>
  <c r="L685" i="18" s="1"/>
  <c r="V145" i="17"/>
  <c r="L250" i="18" s="1"/>
  <c r="X553" i="17"/>
  <c r="N687" i="18" s="1"/>
  <c r="V449" i="17"/>
  <c r="L579" i="18" s="1"/>
  <c r="U109" i="17"/>
  <c r="K213" i="18" s="1"/>
  <c r="W607" i="17"/>
  <c r="M744" i="18" s="1"/>
  <c r="U281" i="17"/>
  <c r="K398" i="18" s="1"/>
  <c r="V98" i="17"/>
  <c r="L202" i="18" s="1"/>
  <c r="W151" i="17"/>
  <c r="M256" i="18" s="1"/>
  <c r="X279" i="17"/>
  <c r="N396" i="18" s="1"/>
  <c r="X215" i="17"/>
  <c r="N327" i="18" s="1"/>
  <c r="U405" i="17"/>
  <c r="K531" i="18" s="1"/>
  <c r="X499" i="17"/>
  <c r="N631" i="18" s="1"/>
  <c r="U307" i="17"/>
  <c r="K425" i="18" s="1"/>
  <c r="V503" i="17"/>
  <c r="L635" i="18" s="1"/>
  <c r="W391" i="17"/>
  <c r="M515" i="18" s="1"/>
  <c r="U402" i="17"/>
  <c r="K528" i="18" s="1"/>
  <c r="W225" i="17"/>
  <c r="M338" i="18" s="1"/>
  <c r="X286" i="17"/>
  <c r="N403" i="18" s="1"/>
  <c r="V134" i="17"/>
  <c r="L239" i="18" s="1"/>
  <c r="X387" i="17"/>
  <c r="N511" i="18" s="1"/>
  <c r="U537" i="17"/>
  <c r="K670" i="18" s="1"/>
  <c r="U90" i="17"/>
  <c r="K194" i="18" s="1"/>
  <c r="X400" i="17"/>
  <c r="N526" i="18" s="1"/>
  <c r="U490" i="17"/>
  <c r="K622" i="18" s="1"/>
  <c r="V313" i="17"/>
  <c r="L434" i="18" s="1"/>
  <c r="U618" i="17"/>
  <c r="K755" i="18" s="1"/>
  <c r="U144" i="17"/>
  <c r="K249" i="18" s="1"/>
  <c r="U474" i="17"/>
  <c r="K605" i="18" s="1"/>
  <c r="X602" i="17"/>
  <c r="N739" i="18" s="1"/>
  <c r="U338" i="17"/>
  <c r="K459" i="18" s="1"/>
  <c r="W532" i="17"/>
  <c r="M665" i="18" s="1"/>
  <c r="V184" i="17"/>
  <c r="L291" i="18" s="1"/>
  <c r="U435" i="17"/>
  <c r="K563" i="18" s="1"/>
  <c r="W447" i="17"/>
  <c r="M577" i="18" s="1"/>
  <c r="X567" i="17"/>
  <c r="N702" i="18" s="1"/>
  <c r="X277" i="17"/>
  <c r="N394" i="18" s="1"/>
  <c r="W608" i="17"/>
  <c r="M745" i="18" s="1"/>
  <c r="U327" i="17"/>
  <c r="K448" i="18" s="1"/>
  <c r="V428" i="17"/>
  <c r="L556" i="18" s="1"/>
  <c r="X324" i="17"/>
  <c r="N445" i="18" s="1"/>
  <c r="W621" i="17"/>
  <c r="M758" i="18" s="1"/>
  <c r="W503" i="17"/>
  <c r="M635" i="18" s="1"/>
  <c r="X409" i="17"/>
  <c r="N535" i="18" s="1"/>
  <c r="X135" i="17"/>
  <c r="N240" i="18" s="1"/>
  <c r="X69" i="17"/>
  <c r="N172" i="18" s="1"/>
  <c r="W431" i="17"/>
  <c r="M559" i="18" s="1"/>
  <c r="U358" i="17"/>
  <c r="K481" i="18" s="1"/>
  <c r="V430" i="17"/>
  <c r="L558" i="18" s="1"/>
  <c r="V613" i="17"/>
  <c r="L750" i="18" s="1"/>
  <c r="X439" i="17"/>
  <c r="N567" i="18" s="1"/>
  <c r="X188" i="17"/>
  <c r="N295" i="18" s="1"/>
  <c r="U531" i="17"/>
  <c r="K664" i="18" s="1"/>
  <c r="U276" i="17"/>
  <c r="K393" i="18" s="1"/>
  <c r="U551" i="17"/>
  <c r="K685" i="18" s="1"/>
  <c r="W552" i="17"/>
  <c r="M686" i="18" s="1"/>
  <c r="X136" i="17"/>
  <c r="N241" i="18" s="1"/>
  <c r="V335" i="17"/>
  <c r="L456" i="18" s="1"/>
  <c r="W345" i="17"/>
  <c r="M468" i="18" s="1"/>
  <c r="V275" i="17"/>
  <c r="L392" i="18" s="1"/>
  <c r="X211" i="17"/>
  <c r="N323" i="18" s="1"/>
  <c r="V491" i="17"/>
  <c r="L623" i="18" s="1"/>
  <c r="V194" i="17"/>
  <c r="L306" i="18" s="1"/>
  <c r="U217" i="17"/>
  <c r="K329" i="18" s="1"/>
  <c r="V406" i="17"/>
  <c r="L532" i="18" s="1"/>
  <c r="W596" i="17"/>
  <c r="M732" i="18" s="1"/>
  <c r="V115" i="17"/>
  <c r="L219" i="18" s="1"/>
  <c r="V264" i="17"/>
  <c r="L380" i="18" s="1"/>
  <c r="U521" i="17"/>
  <c r="K654" i="18" s="1"/>
  <c r="X569" i="17"/>
  <c r="N704" i="18" s="1"/>
  <c r="X402" i="17"/>
  <c r="N528" i="18" s="1"/>
  <c r="V81" i="17"/>
  <c r="L184" i="18" s="1"/>
  <c r="W303" i="17"/>
  <c r="M421" i="18" s="1"/>
  <c r="U116" i="17"/>
  <c r="K220" i="18" s="1"/>
  <c r="X377" i="17"/>
  <c r="N501" i="18" s="1"/>
  <c r="X385" i="17"/>
  <c r="N509" i="18" s="1"/>
  <c r="V303" i="17"/>
  <c r="L421" i="18" s="1"/>
  <c r="U520" i="17"/>
  <c r="K653" i="18" s="1"/>
  <c r="U297" i="17"/>
  <c r="K415" i="18" s="1"/>
  <c r="W108" i="17"/>
  <c r="M212" i="18" s="1"/>
  <c r="W522" i="17"/>
  <c r="M655" i="18" s="1"/>
  <c r="U599" i="17"/>
  <c r="K736" i="18" s="1"/>
  <c r="U169" i="17"/>
  <c r="K275" i="18" s="1"/>
  <c r="X79" i="17"/>
  <c r="N182" i="18" s="1"/>
  <c r="U316" i="17"/>
  <c r="K437" i="18" s="1"/>
  <c r="W158" i="17"/>
  <c r="M264" i="18" s="1"/>
  <c r="X431" i="17"/>
  <c r="N559" i="18" s="1"/>
  <c r="U190" i="17"/>
  <c r="K297" i="18" s="1"/>
  <c r="X543" i="17"/>
  <c r="N677" i="18" s="1"/>
  <c r="V508" i="17"/>
  <c r="L640" i="18" s="1"/>
  <c r="X510" i="17"/>
  <c r="N642" i="18" s="1"/>
  <c r="W387" i="17"/>
  <c r="M511" i="18" s="1"/>
  <c r="U143" i="17"/>
  <c r="K248" i="18" s="1"/>
  <c r="W92" i="17"/>
  <c r="M196" i="18" s="1"/>
  <c r="X518" i="17"/>
  <c r="N650" i="18" s="1"/>
  <c r="W467" i="17"/>
  <c r="M598" i="18" s="1"/>
  <c r="U223" i="17"/>
  <c r="K336" i="18" s="1"/>
  <c r="W207" i="17"/>
  <c r="M319" i="18" s="1"/>
  <c r="V322" i="17"/>
  <c r="L443" i="18" s="1"/>
  <c r="X261" i="17"/>
  <c r="N377" i="18" s="1"/>
  <c r="X273" i="17"/>
  <c r="N389" i="18" s="1"/>
  <c r="X61" i="17"/>
  <c r="N163" i="18" s="1"/>
  <c r="V101" i="17"/>
  <c r="L205" i="18" s="1"/>
  <c r="W177" i="17"/>
  <c r="M283" i="18" s="1"/>
  <c r="V580" i="17"/>
  <c r="L715" i="18" s="1"/>
  <c r="W169" i="17"/>
  <c r="M275" i="18" s="1"/>
  <c r="X45" i="17"/>
  <c r="N147" i="18" s="1"/>
  <c r="V45" i="17"/>
  <c r="L147" i="18" s="1"/>
  <c r="X390" i="17"/>
  <c r="N514" i="18" s="1"/>
  <c r="X330" i="17"/>
  <c r="N451" i="18" s="1"/>
  <c r="U184" i="17"/>
  <c r="K291" i="18" s="1"/>
  <c r="V93" i="17"/>
  <c r="L197" i="18" s="1"/>
  <c r="U293" i="17"/>
  <c r="K410" i="18" s="1"/>
  <c r="X293" i="17"/>
  <c r="N410" i="18" s="1"/>
  <c r="U583" i="17"/>
  <c r="K718" i="18" s="1"/>
  <c r="W602" i="17"/>
  <c r="M739" i="18" s="1"/>
  <c r="W150" i="17"/>
  <c r="M255" i="18" s="1"/>
  <c r="X340" i="17"/>
  <c r="N463" i="18" s="1"/>
  <c r="V502" i="17"/>
  <c r="L634" i="18" s="1"/>
  <c r="X57" i="17"/>
  <c r="N159" i="18" s="1"/>
  <c r="V587" i="17"/>
  <c r="L723" i="18" s="1"/>
  <c r="U75" i="17"/>
  <c r="K178" i="18" s="1"/>
  <c r="U535" i="17"/>
  <c r="K668" i="18" s="1"/>
  <c r="U79" i="17"/>
  <c r="K182" i="18" s="1"/>
  <c r="X333" i="17"/>
  <c r="N454" i="18" s="1"/>
  <c r="V408" i="17"/>
  <c r="L534" i="18" s="1"/>
  <c r="W162" i="17"/>
  <c r="M268" i="18" s="1"/>
  <c r="V446" i="17"/>
  <c r="L576" i="18" s="1"/>
  <c r="U481" i="17"/>
  <c r="K612" i="18" s="1"/>
  <c r="U269" i="17"/>
  <c r="K385" i="18" s="1"/>
  <c r="U221" i="17"/>
  <c r="K334" i="18" s="1"/>
  <c r="V418" i="17"/>
  <c r="L544" i="18" s="1"/>
  <c r="V512" i="17"/>
  <c r="L644" i="18" s="1"/>
  <c r="U54" i="17"/>
  <c r="K156" i="18" s="1"/>
  <c r="U616" i="17"/>
  <c r="K753" i="18" s="1"/>
  <c r="W472" i="17"/>
  <c r="M603" i="18" s="1"/>
  <c r="W484" i="17"/>
  <c r="M616" i="18" s="1"/>
  <c r="U104" i="17"/>
  <c r="K208" i="18" s="1"/>
  <c r="U392" i="17"/>
  <c r="K516" i="18" s="1"/>
  <c r="U459" i="17"/>
  <c r="K589" i="18" s="1"/>
  <c r="V416" i="17"/>
  <c r="L542" i="18" s="1"/>
  <c r="X204" i="17"/>
  <c r="N316" i="18" s="1"/>
  <c r="W272" i="17"/>
  <c r="M388" i="18" s="1"/>
  <c r="W488" i="17"/>
  <c r="M620" i="18" s="1"/>
  <c r="X185" i="17"/>
  <c r="N292" i="18" s="1"/>
  <c r="V518" i="17"/>
  <c r="L650" i="18" s="1"/>
  <c r="V154" i="17"/>
  <c r="L260" i="18" s="1"/>
  <c r="V136" i="17"/>
  <c r="L241" i="18" s="1"/>
  <c r="V103" i="17"/>
  <c r="L207" i="18" s="1"/>
  <c r="V196" i="17"/>
  <c r="L308" i="18" s="1"/>
  <c r="U513" i="17"/>
  <c r="K645" i="18" s="1"/>
  <c r="X161" i="17"/>
  <c r="N267" i="18" s="1"/>
  <c r="V111" i="17"/>
  <c r="L215" i="18" s="1"/>
  <c r="X586" i="17"/>
  <c r="N722" i="18" s="1"/>
  <c r="U581" i="17"/>
  <c r="K716" i="18" s="1"/>
  <c r="X621" i="17"/>
  <c r="N758" i="18" s="1"/>
  <c r="W586" i="17"/>
  <c r="M722" i="18" s="1"/>
  <c r="U468" i="17"/>
  <c r="K599" i="18" s="1"/>
  <c r="V600" i="17"/>
  <c r="L737" i="18" s="1"/>
  <c r="V342" i="17"/>
  <c r="L465" i="18" s="1"/>
  <c r="W269" i="17"/>
  <c r="M385" i="18" s="1"/>
  <c r="U460" i="17"/>
  <c r="K590" i="18" s="1"/>
  <c r="U364" i="17"/>
  <c r="K488" i="18" s="1"/>
  <c r="V156" i="17"/>
  <c r="L262" i="18" s="1"/>
  <c r="X479" i="17"/>
  <c r="N610" i="18" s="1"/>
  <c r="U264" i="17"/>
  <c r="K380" i="18" s="1"/>
  <c r="V437" i="17"/>
  <c r="L565" i="18" s="1"/>
  <c r="U236" i="17"/>
  <c r="K351" i="18" s="1"/>
  <c r="X236" i="17"/>
  <c r="N351" i="18" s="1"/>
  <c r="V400" i="17"/>
  <c r="L526" i="18" s="1"/>
  <c r="V316" i="17"/>
  <c r="L437" i="18" s="1"/>
  <c r="U522" i="17"/>
  <c r="K655" i="18" s="1"/>
  <c r="U415" i="17"/>
  <c r="K541" i="18" s="1"/>
  <c r="U305" i="17"/>
  <c r="K423" i="18" s="1"/>
  <c r="X407" i="17"/>
  <c r="N533" i="18" s="1"/>
  <c r="X613" i="17"/>
  <c r="N750" i="18" s="1"/>
  <c r="W204" i="17"/>
  <c r="M316" i="18" s="1"/>
  <c r="X582" i="17"/>
  <c r="N717" i="18" s="1"/>
  <c r="V455" i="17"/>
  <c r="L585" i="18" s="1"/>
  <c r="X415" i="17"/>
  <c r="N541" i="18" s="1"/>
  <c r="V556" i="17"/>
  <c r="L690" i="18" s="1"/>
  <c r="W149" i="17"/>
  <c r="M254" i="18" s="1"/>
  <c r="U456" i="17"/>
  <c r="K586" i="18" s="1"/>
  <c r="W338" i="17"/>
  <c r="M459" i="18" s="1"/>
  <c r="U596" i="17"/>
  <c r="K732" i="18" s="1"/>
  <c r="V341" i="17"/>
  <c r="L464" i="18" s="1"/>
  <c r="X468" i="17"/>
  <c r="N599" i="18" s="1"/>
  <c r="U430" i="17"/>
  <c r="K558" i="18" s="1"/>
  <c r="W415" i="17"/>
  <c r="M541" i="18" s="1"/>
  <c r="X512" i="17"/>
  <c r="N644" i="18" s="1"/>
  <c r="W340" i="17"/>
  <c r="M463" i="18" s="1"/>
  <c r="U299" i="17"/>
  <c r="K417" i="18" s="1"/>
  <c r="U396" i="17"/>
  <c r="K520" i="18" s="1"/>
  <c r="U607" i="17"/>
  <c r="K744" i="18" s="1"/>
  <c r="U524" i="17"/>
  <c r="K657" i="18" s="1"/>
  <c r="V353" i="17"/>
  <c r="L476" i="18" s="1"/>
  <c r="V396" i="17"/>
  <c r="L520" i="18" s="1"/>
  <c r="W176" i="17"/>
  <c r="M282" i="18" s="1"/>
  <c r="V150" i="17"/>
  <c r="L255" i="18" s="1"/>
  <c r="U335" i="17"/>
  <c r="K456" i="18" s="1"/>
  <c r="V571" i="17"/>
  <c r="L706" i="18" s="1"/>
  <c r="V412" i="17"/>
  <c r="L538" i="18" s="1"/>
  <c r="U575" i="17"/>
  <c r="K710" i="18" s="1"/>
  <c r="W406" i="17"/>
  <c r="M532" i="18" s="1"/>
  <c r="U85" i="17"/>
  <c r="K189" i="18" s="1"/>
  <c r="X85" i="17"/>
  <c r="N189" i="18" s="1"/>
  <c r="W292" i="17"/>
  <c r="M409" i="18" s="1"/>
  <c r="X610" i="17"/>
  <c r="N747" i="18" s="1"/>
  <c r="V149" i="17"/>
  <c r="L254" i="18" s="1"/>
  <c r="U345" i="17"/>
  <c r="K468" i="18" s="1"/>
  <c r="E62" i="18" l="1"/>
  <c r="L650" i="17"/>
</calcChain>
</file>

<file path=xl/sharedStrings.xml><?xml version="1.0" encoding="utf-8"?>
<sst xmlns="http://schemas.openxmlformats.org/spreadsheetml/2006/main" count="968" uniqueCount="860">
  <si>
    <t>Назва суду</t>
  </si>
  <si>
    <t>РЕЙТИНГ СУДУ</t>
  </si>
  <si>
    <t>№ з/п</t>
  </si>
  <si>
    <t>Місцеві господарські суди</t>
  </si>
  <si>
    <t>ВВС</t>
  </si>
  <si>
    <t>ЧС</t>
  </si>
  <si>
    <t>АА</t>
  </si>
  <si>
    <t>АВ</t>
  </si>
  <si>
    <t>ВВ</t>
  </si>
  <si>
    <t>ВА</t>
  </si>
  <si>
    <t>од.</t>
  </si>
  <si>
    <t>Вхідні справи</t>
  </si>
  <si>
    <t>Вирішені справи</t>
  </si>
  <si>
    <t>Невирішені справи</t>
  </si>
  <si>
    <t>%</t>
  </si>
  <si>
    <t>днів</t>
  </si>
  <si>
    <t>осіб</t>
  </si>
  <si>
    <t>ВВС+ЧС</t>
  </si>
  <si>
    <t>ЕВ+П</t>
  </si>
  <si>
    <t>Продуктив-ність (П)</t>
  </si>
  <si>
    <t>Ефективність витрат (ЕВ)</t>
  </si>
  <si>
    <t>Відсоток вирішених справ (ВВС)</t>
  </si>
  <si>
    <t>Апеляційні загальні суди</t>
  </si>
  <si>
    <t>Місцеві загальні суди</t>
  </si>
  <si>
    <t>Апеляційні господарські суди</t>
  </si>
  <si>
    <t>V</t>
  </si>
  <si>
    <t>Апеляційні адміністративні суди</t>
  </si>
  <si>
    <t>Місцеві адміністративні суди</t>
  </si>
  <si>
    <t>Модельні показники</t>
  </si>
  <si>
    <t>Відхилення від модельного показника</t>
  </si>
  <si>
    <t>1=A</t>
  </si>
  <si>
    <t>2=B</t>
  </si>
  <si>
    <t>10=A</t>
  </si>
  <si>
    <t>20=B</t>
  </si>
  <si>
    <t>Середньооблікова чисельність суддів</t>
  </si>
  <si>
    <t>Кількість розглянутих справ</t>
  </si>
  <si>
    <t>Видатки державного бюджеету</t>
  </si>
  <si>
    <t>Рейтинги судів</t>
  </si>
  <si>
    <t>Ефективність виористання трудових ресурсів</t>
  </si>
  <si>
    <t>Ефективність роботи місцевих та апеляційних судів загальної юрисдикції</t>
  </si>
  <si>
    <t>І</t>
  </si>
  <si>
    <t>Барський районний суд Вінницької області</t>
  </si>
  <si>
    <t>Бершадський районний суд Вінницької області</t>
  </si>
  <si>
    <t>Вінницький міський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</si>
  <si>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</si>
  <si>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</si>
  <si>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</si>
  <si>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</si>
  <si>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</si>
  <si>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</si>
  <si>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</si>
  <si>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міський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</si>
  <si>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</si>
  <si>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</si>
  <si>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</si>
  <si>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</si>
  <si>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</si>
  <si>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 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</si>
  <si>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</si>
  <si>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</si>
  <si>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Теплицький районний 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</si>
  <si>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</si>
  <si>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</si>
  <si>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</si>
  <si>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</si>
  <si>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</si>
  <si>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</si>
  <si>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</si>
  <si>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</si>
  <si>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</si>
  <si>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</si>
  <si>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</si>
  <si>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</si>
  <si>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</si>
  <si>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</si>
  <si>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</si>
  <si>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</si>
  <si>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</si>
  <si>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 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</si>
  <si>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</si>
  <si>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</si>
  <si>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</si>
  <si>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</si>
  <si>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</si>
  <si>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</si>
  <si>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</si>
  <si>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 суд Волинської області</t>
  </si>
  <si>
    <t>Амур-Нижньодніпровський районний суд м.Дніпропетровська</t>
  </si>
  <si>
    <t>Апостолівський районний суд Дніпропетровської області</t>
  </si>
  <si>
    <t>Бабушкінський районний суд м.Дніпропетровська</t>
  </si>
  <si>
    <t>Баглійський районний суд м.Дніпродзержинська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</si>
  <si>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</si>
  <si>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</si>
  <si>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</si>
  <si>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м.Кривого Рогу</t>
  </si>
  <si>
    <t>Дніпровський районний суд м.Дніпродзержинська</t>
  </si>
  <si>
    <t>Дніпропетровський районний суд Дніпропетровської області</t>
  </si>
  <si>
    <t>Довгинцівський районний суд м.Кривого Рогу</t>
  </si>
  <si>
    <t>Жовтневий районний суд м.Дніпропетровська</t>
  </si>
  <si>
    <t>Жовтневий районний суд м.Кривого Рогу</t>
  </si>
  <si>
    <t>Жовтоводський міський суд Дніпропетровської області</t>
  </si>
  <si>
    <t>Заводський районний суд м.Дніпродзержинська </t>
  </si>
  <si>
    <t>Інгулецький районний суд м.Кривого Рогу</t>
  </si>
  <si>
    <t>Індустріальний районний суд м.Дніпропетровська</t>
  </si>
  <si>
    <t>Кіровський районний суд м.Дніпропетровська</t>
  </si>
  <si>
    <t>Красногвардійський районний суд м.Дніпропетровська</t>
  </si>
  <si>
    <t>Криворізький районний суд Дніпропетровської області</t>
  </si>
  <si>
    <t>Криничанський районний суд Дніпропетровської області</t>
  </si>
  <si>
    <t>Ленінський районний суд м.Дніпропетровська</t>
  </si>
  <si>
    <t>Магдалинівський районний суд Дніпропетровської області</t>
  </si>
  <si>
    <t>Марганецький міський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</si>
  <si>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</si>
  <si>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</si>
  <si>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</si>
  <si>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</si>
  <si>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</si>
  <si>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Першотравенський міський суд Дніпропетровської області</t>
  </si>
  <si>
    <t>Петриківський районний 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</si>
  <si>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</si>
  <si>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</si>
  <si>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</si>
  <si>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м.Кривого Рогу</t>
  </si>
  <si>
    <t>Самарський районний суд м.Дніпропетровська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</si>
  <si>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</si>
  <si>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</si>
  <si>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 </t>
  </si>
  <si>
    <t>Тернівський міський суд Дніпропетровської області</t>
  </si>
  <si>
    <t>Тернівський районний суд м.Кривого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</si>
  <si>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</si>
  <si>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</si>
  <si>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</si>
  <si>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</si>
  <si>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</si>
  <si>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Артемівський міськрайонний суд Донецької області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</si>
  <si>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</si>
  <si>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</si>
  <si>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</si>
  <si>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Вугледарський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</si>
  <si>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</si>
  <si>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</si>
  <si>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</si>
  <si>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Дружківський міський суд Донецької області</t>
  </si>
  <si>
    <t>Жовтневий районний суд  м.Маріуполя</t>
  </si>
  <si>
    <t>Іллічівський районний суд  м.Маріуполя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</si>
  <si>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</si>
  <si>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</si>
  <si>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</si>
  <si>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</si>
  <si>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Мар'їнський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</si>
  <si>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</si>
  <si>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</si>
  <si>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м.Маріуполя</t>
  </si>
  <si>
    <t>Першотравневий районний суд Донецької області</t>
  </si>
  <si>
    <t>Приморський районний суд м. Маріуполя</t>
  </si>
  <si>
    <t>Селидівський міський суд Донецької області</t>
  </si>
  <si>
    <t>Слов'янський міськрайонний суд Донецької області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</si>
  <si>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</si>
  <si>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</si>
  <si>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</si>
  <si>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</si>
  <si>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</si>
  <si>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</si>
  <si>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</si>
  <si>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</si>
  <si>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</si>
  <si>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</si>
  <si>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</si>
  <si>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</si>
  <si>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</si>
  <si>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</si>
  <si>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</si>
  <si>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</si>
  <si>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</si>
  <si>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</si>
  <si>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</si>
  <si>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</si>
  <si>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</si>
  <si>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</si>
  <si>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</si>
  <si>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</si>
  <si>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</si>
  <si>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</si>
  <si>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</si>
  <si>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</si>
  <si>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</si>
  <si>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</si>
  <si>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</si>
  <si>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</si>
  <si>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</si>
  <si>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</si>
  <si>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</si>
  <si>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</si>
  <si>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</si>
  <si>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</si>
  <si>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</si>
  <si>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</si>
  <si>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</si>
  <si>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</si>
  <si>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</si>
  <si>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</si>
  <si>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</si>
  <si>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</si>
  <si>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</si>
  <si>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</si>
  <si>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 суд Запорізької області</t>
  </si>
  <si>
    <t>Комунарський районний суд м.Запоріжжя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</si>
  <si>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</si>
  <si>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</si>
  <si>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</si>
  <si>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</si>
  <si>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</si>
  <si>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</si>
  <si>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</si>
  <si>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</si>
  <si>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</si>
  <si>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</si>
  <si>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</si>
  <si>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</si>
  <si>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</si>
  <si>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</si>
  <si>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</si>
  <si>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</si>
  <si>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</si>
  <si>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</si>
  <si>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</si>
  <si>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</si>
  <si>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</si>
  <si>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</si>
  <si>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</si>
  <si>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</si>
  <si>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</si>
  <si>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</si>
  <si>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</si>
  <si>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</si>
  <si>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</si>
  <si>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</si>
  <si>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</si>
  <si>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</t>
  </si>
  <si>
    <t>Яремчанський міський суд Івано-Франківської області 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</si>
  <si>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</si>
  <si>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</si>
  <si>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</si>
  <si>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</si>
  <si>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</si>
  <si>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</si>
  <si>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</si>
  <si>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</si>
  <si>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</si>
  <si>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</si>
  <si>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</si>
  <si>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</si>
  <si>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</si>
  <si>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</si>
  <si>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міськрайонний суд Київської області</t>
  </si>
  <si>
    <t>Бородянський районний суд Київської області</t>
  </si>
  <si>
    <t>Броварський міськрайонний суд Київської області</t>
  </si>
  <si>
    <t>Васильківський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</si>
  <si>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</si>
  <si>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</si>
  <si>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</si>
  <si>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</si>
  <si>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</si>
  <si>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</si>
  <si>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</si>
  <si>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</si>
  <si>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</si>
  <si>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</si>
  <si>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</si>
  <si>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</si>
  <si>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</si>
  <si>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</si>
  <si>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</si>
  <si>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</si>
  <si>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</si>
  <si>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</si>
  <si>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міськрайонний суд Київської області</t>
  </si>
  <si>
    <t>Яготинський районний суд Київської області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</si>
  <si>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</si>
  <si>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</si>
  <si>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</si>
  <si>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</si>
  <si>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</si>
  <si>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</si>
  <si>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Знам'янський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</si>
  <si>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</si>
  <si>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м.Кіровограда</t>
  </si>
  <si>
    <t>Компаніївський районний суд Кіровоградської області</t>
  </si>
  <si>
    <t>Ленінський районний суд м.Кіровограда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</si>
  <si>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</si>
  <si>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</si>
  <si>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</si>
  <si>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</si>
  <si>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</si>
  <si>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</si>
  <si>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</si>
  <si>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</si>
  <si>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</si>
  <si>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</si>
  <si>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</si>
  <si>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</si>
  <si>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Біловодський районний суд Луганської області</t>
  </si>
  <si>
    <t>Білокуракинський районний суд Луганської області</t>
  </si>
  <si>
    <t>Кремінський районний суд Луганської області</t>
  </si>
  <si>
    <t>Лисичанський міський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</si>
  <si>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</si>
  <si>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</si>
  <si>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</si>
  <si>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</si>
  <si>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Попаснянський районний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</si>
  <si>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</si>
  <si>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</si>
  <si>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Сєвєродонецький міський суд Луганської області</t>
  </si>
  <si>
    <t>Старобільський районний суд Луганської області</t>
  </si>
  <si>
    <t>Троїцький районний суд Луганської області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</si>
  <si>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</si>
  <si>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</si>
  <si>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</si>
  <si>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</si>
  <si>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</si>
  <si>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</si>
  <si>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</si>
  <si>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</si>
  <si>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</si>
  <si>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</si>
  <si>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</si>
  <si>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</si>
  <si>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</si>
  <si>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</si>
  <si>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</si>
  <si>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</si>
  <si>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</si>
  <si>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</si>
  <si>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</si>
  <si>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</si>
  <si>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</si>
  <si>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</si>
  <si>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</si>
  <si>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</si>
  <si>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</si>
  <si>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м.Львова</t>
  </si>
  <si>
    <t>Червоноградський міський суд Львівської області</t>
  </si>
  <si>
    <t>Шевченківський районний суд м.Львова</t>
  </si>
  <si>
    <t>Яворівський районний суд Львівської області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</si>
  <si>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</si>
  <si>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</si>
  <si>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</si>
  <si>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</si>
  <si>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</si>
  <si>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</si>
  <si>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</si>
  <si>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</si>
  <si>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</si>
  <si>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</si>
  <si>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</si>
  <si>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</si>
  <si>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</si>
  <si>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</si>
  <si>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</si>
  <si>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</si>
  <si>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</si>
  <si>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</si>
  <si>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</si>
  <si>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</si>
  <si>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</si>
  <si>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</si>
  <si>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</si>
  <si>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</si>
  <si>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</si>
  <si>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</si>
  <si>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</si>
  <si>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</si>
  <si>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</si>
  <si>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</si>
  <si>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</si>
  <si>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</si>
  <si>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</si>
  <si>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</si>
  <si>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</si>
  <si>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</si>
  <si>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</si>
  <si>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</si>
  <si>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</si>
  <si>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</si>
  <si>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</si>
  <si>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</si>
  <si>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</si>
  <si>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</si>
  <si>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</si>
  <si>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</si>
  <si>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</si>
  <si>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</si>
  <si>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</si>
  <si>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</si>
  <si>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</si>
  <si>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</si>
  <si>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</si>
  <si>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</si>
  <si>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</si>
  <si>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</si>
  <si>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</si>
  <si>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Автозаводський районний суд м.Кременчука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</si>
  <si>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</si>
  <si>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</si>
  <si>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</si>
  <si>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</si>
  <si>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</si>
  <si>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</si>
  <si>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</si>
  <si>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</si>
  <si>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</si>
  <si>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</si>
  <si>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</si>
  <si>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</si>
  <si>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</si>
  <si>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м.Кременчука</t>
  </si>
  <si>
    <t>Ленінський районний суд м.Полтави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</si>
  <si>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</si>
  <si>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</si>
  <si>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</si>
  <si>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</si>
  <si>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</si>
  <si>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</si>
  <si>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</si>
  <si>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</si>
  <si>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</si>
  <si>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</si>
  <si>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</si>
  <si>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</si>
  <si>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</si>
  <si>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</si>
  <si>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</si>
  <si>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</si>
  <si>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</si>
  <si>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</si>
  <si>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</si>
  <si>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</si>
  <si>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</si>
  <si>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</si>
  <si>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</si>
  <si>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</si>
  <si>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</si>
  <si>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</si>
  <si>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</si>
  <si>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</si>
  <si>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</si>
  <si>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</si>
  <si>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</si>
  <si>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 суд Рівненської області</t>
  </si>
  <si>
    <t>Сарненський районний суд Рівненської області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</si>
  <si>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</si>
  <si>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</si>
  <si>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</si>
  <si>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</si>
  <si>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Ковпаківський районний суд м.Суми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</si>
  <si>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</si>
  <si>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</si>
  <si>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</si>
  <si>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</si>
  <si>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</si>
  <si>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</si>
  <si>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</si>
  <si>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</si>
  <si>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</si>
  <si>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</si>
  <si>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</si>
  <si>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</si>
  <si>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міськрайонний суд Сумської області</t>
  </si>
  <si>
    <t>Ямпільський районний суд Сумської області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</si>
  <si>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</si>
  <si>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</si>
  <si>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</si>
  <si>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</si>
  <si>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</si>
  <si>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</si>
  <si>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</si>
  <si>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</si>
  <si>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</si>
  <si>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</si>
  <si>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</si>
  <si>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</si>
  <si>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</si>
  <si>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</si>
  <si>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</si>
  <si>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</si>
  <si>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</si>
  <si>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</si>
  <si>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</si>
  <si>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</si>
  <si>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</si>
  <si>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</si>
  <si>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</si>
  <si>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</si>
  <si>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</si>
  <si>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</si>
  <si>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</si>
  <si>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м.Харкова</t>
  </si>
  <si>
    <t>Жовтневий районний суд м.Харкова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</si>
  <si>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</si>
  <si>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</si>
  <si>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</si>
  <si>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</si>
  <si>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</si>
  <si>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м.Харкова</t>
  </si>
  <si>
    <t>Коломацький районний суд Харківської області</t>
  </si>
  <si>
    <t>Комінтернівський районний суд м.Харкова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</si>
  <si>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</si>
  <si>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</si>
  <si>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</si>
  <si>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</si>
  <si>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</si>
  <si>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</si>
  <si>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м.Харкова</t>
  </si>
  <si>
    <t>Нововодолазький районний суд Харківської області</t>
  </si>
  <si>
    <t>Орджонікідзевський районний суд м.Харкова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</si>
  <si>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</si>
  <si>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</si>
  <si>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</si>
  <si>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м.Харкова</t>
  </si>
  <si>
    <t>Харківський районний суд Харківської області</t>
  </si>
  <si>
    <t>Червонозаводський районний суд м.Харкова</t>
  </si>
  <si>
    <t>Чугуївський міський суд Харківської області</t>
  </si>
  <si>
    <t>Шевченківський районний суд Харківської області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</si>
  <si>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</si>
  <si>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</si>
  <si>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</si>
  <si>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</si>
  <si>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</si>
  <si>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</si>
  <si>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</si>
  <si>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</si>
  <si>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</si>
  <si>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</si>
  <si>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</si>
  <si>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</si>
  <si>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</si>
  <si>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</si>
  <si>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</si>
  <si>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</si>
  <si>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</si>
  <si>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Херсонський міський суд Херсонської області</t>
  </si>
  <si>
    <t>Цюрупинський районний суд Херсонської області</t>
  </si>
  <si>
    <t>Чаплинський районний суд Херсонської області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</si>
  <si>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</si>
  <si>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</si>
  <si>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</si>
  <si>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</si>
  <si>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</si>
  <si>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</si>
  <si>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</si>
  <si>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</si>
  <si>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</si>
  <si>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</si>
  <si>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</si>
  <si>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</si>
  <si>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</si>
  <si>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</si>
  <si>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</si>
  <si>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</si>
  <si>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</si>
  <si>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</si>
  <si>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</si>
  <si>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</si>
  <si>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</si>
  <si>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</si>
  <si>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</si>
  <si>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</si>
  <si>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</si>
  <si>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</si>
  <si>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</si>
  <si>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</si>
  <si>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</si>
  <si>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</si>
  <si>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</si>
  <si>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</si>
  <si>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</si>
  <si>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</si>
  <si>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м.Черкаси</t>
  </si>
  <si>
    <t>Смілянський міськрайонний суд Черкаської області</t>
  </si>
  <si>
    <t>Соснівський районний суд м.Черкаси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</si>
  <si>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</si>
  <si>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</si>
  <si>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</si>
  <si>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</si>
  <si>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</si>
  <si>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</si>
  <si>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</si>
  <si>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</si>
  <si>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</si>
  <si>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</si>
  <si>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</si>
  <si>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</si>
  <si>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</si>
  <si>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Новодністровський міський суд Чернівецької області</t>
  </si>
  <si>
    <t>Новоселицький районний суд Чернівецької області</t>
  </si>
  <si>
    <t>Першотравневий районний суд м.Чернівців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</si>
  <si>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</si>
  <si>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</si>
  <si>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</si>
  <si>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</si>
  <si>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</si>
  <si>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</si>
  <si>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</si>
  <si>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</si>
  <si>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</si>
  <si>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</si>
  <si>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</si>
  <si>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</si>
  <si>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</si>
  <si>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</si>
  <si>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</si>
  <si>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</si>
  <si>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</si>
  <si>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</si>
  <si>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Ніжинський міськрайонний суд Чернігівської області</t>
  </si>
  <si>
    <t>Новгород-Сіверський районний суд Чернігівської області</t>
  </si>
  <si>
    <t>Новозаводський районний суд м.Чернігова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</si>
  <si>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</si>
  <si>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</si>
  <si>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</si>
  <si>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</si>
  <si>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</si>
  <si>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</si>
  <si>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 </t>
  </si>
  <si>
    <t>Чернігівський районний суд Чернігівської області</t>
  </si>
  <si>
    <t>Щорський районний суд Чернігівської області</t>
  </si>
  <si>
    <t>тис. грн</t>
  </si>
  <si>
    <t>ІІІ</t>
  </si>
  <si>
    <t>ІV</t>
  </si>
  <si>
    <t>ГС Вінницької обл.</t>
  </si>
  <si>
    <t>ГС Волинської обл.</t>
  </si>
  <si>
    <t>ГС Дніпропетровської обл.</t>
  </si>
  <si>
    <t>ГС Донецької обл.</t>
  </si>
  <si>
    <t>ГС Житомирської обл.</t>
  </si>
  <si>
    <t>ГС Закарпатської обл.</t>
  </si>
  <si>
    <t>ГС Запорізької обл.</t>
  </si>
  <si>
    <t>ГС Івано-Франківської обл.</t>
  </si>
  <si>
    <t>ГС Київської обл.</t>
  </si>
  <si>
    <t>ГС Кіровоградської обл.</t>
  </si>
  <si>
    <t>ГС Луганської обл.</t>
  </si>
  <si>
    <t>ГС Львівської обл.</t>
  </si>
  <si>
    <t>ГС Миколаївської обл.</t>
  </si>
  <si>
    <t>ГС Одеської обл.</t>
  </si>
  <si>
    <t>ГС Полтавської обл.</t>
  </si>
  <si>
    <t>ГС Рівненської обл.</t>
  </si>
  <si>
    <t>ГС Сумської обл.</t>
  </si>
  <si>
    <t>ГС Тернопільської обл.</t>
  </si>
  <si>
    <t>ГС Харківської обл.</t>
  </si>
  <si>
    <t>ГС Херсонської обл.</t>
  </si>
  <si>
    <t>ГС Хмельницької обл.</t>
  </si>
  <si>
    <t>ГС Черкаської обл.</t>
  </si>
  <si>
    <t>ГС Чернівецької обл.</t>
  </si>
  <si>
    <t>ГС Чернігівської обл.</t>
  </si>
  <si>
    <t>ГС м.Києва</t>
  </si>
  <si>
    <t>Дніпропетровський АГС</t>
  </si>
  <si>
    <t>Донецький АГС</t>
  </si>
  <si>
    <t>Львівський АГС</t>
  </si>
  <si>
    <t>Одеський АГС</t>
  </si>
  <si>
    <t>Рівненський АГС</t>
  </si>
  <si>
    <t>Харківський АГС</t>
  </si>
  <si>
    <t>Київський АГС</t>
  </si>
  <si>
    <t>Вінницький ОАС</t>
  </si>
  <si>
    <t>Волинський ОАС</t>
  </si>
  <si>
    <t>Дніпропетровський ОАС</t>
  </si>
  <si>
    <t>Донецький ОАС</t>
  </si>
  <si>
    <t>Житомирський ОАС</t>
  </si>
  <si>
    <t>Закарпатський ОАС</t>
  </si>
  <si>
    <t>Запорізький ОАС</t>
  </si>
  <si>
    <t>Івано-Франківський ОАС</t>
  </si>
  <si>
    <t>Київський ОАС</t>
  </si>
  <si>
    <t>Кіровоградський ОАС</t>
  </si>
  <si>
    <t>Луганський ОАС</t>
  </si>
  <si>
    <t>Львівський ОАС</t>
  </si>
  <si>
    <t>Миколаївський ОАС</t>
  </si>
  <si>
    <t>Одеський ОАС</t>
  </si>
  <si>
    <t>Полтавський ОАС</t>
  </si>
  <si>
    <t>Рівненський ОАС</t>
  </si>
  <si>
    <t>Сумський ОАС</t>
  </si>
  <si>
    <t>Тернопільський ОАС</t>
  </si>
  <si>
    <t>Харківський ОАС</t>
  </si>
  <si>
    <t>Херсонський ОАС</t>
  </si>
  <si>
    <t>Хмельницький ОАС</t>
  </si>
  <si>
    <t>Черкаський ОАС</t>
  </si>
  <si>
    <t>Чернівецький ОАС</t>
  </si>
  <si>
    <t>Чернігівський ОАС</t>
  </si>
  <si>
    <t>ОАС м.Києва</t>
  </si>
  <si>
    <t>Вінницький ААС</t>
  </si>
  <si>
    <t>Дніпропетровський ААС</t>
  </si>
  <si>
    <t>Донецький ААС</t>
  </si>
  <si>
    <t>Житомирський ААС</t>
  </si>
  <si>
    <t>Львівський ААС</t>
  </si>
  <si>
    <t>Одеський ААС</t>
  </si>
  <si>
    <t>Харківський ААС</t>
  </si>
  <si>
    <t>Київський ААС</t>
  </si>
  <si>
    <t>МЗС Вінницької області</t>
  </si>
  <si>
    <t>МЗС Волинської області</t>
  </si>
  <si>
    <t>МЗС Дніпропетровської області</t>
  </si>
  <si>
    <t>МЗС Донецької області</t>
  </si>
  <si>
    <t>МЗС Житомирської області</t>
  </si>
  <si>
    <t>МЗС Закарпатської області</t>
  </si>
  <si>
    <t>МЗС Запорізької області</t>
  </si>
  <si>
    <t>МЗС Івано-Франківської області</t>
  </si>
  <si>
    <t>МЗС м. Києва</t>
  </si>
  <si>
    <t>МЗС Київської області</t>
  </si>
  <si>
    <t>МЗС Кіровоградської області</t>
  </si>
  <si>
    <t>МЗС Луганської області</t>
  </si>
  <si>
    <t>МЗС Львівської області</t>
  </si>
  <si>
    <t>МЗС Миколаївської області</t>
  </si>
  <si>
    <t>МЗС Одеської області</t>
  </si>
  <si>
    <t>МЗС Полтавської області</t>
  </si>
  <si>
    <t>МЗС Рівненської області</t>
  </si>
  <si>
    <t>МЗС Сумської області</t>
  </si>
  <si>
    <t>МЗС Тернопільської області</t>
  </si>
  <si>
    <t>МЗС Харківської області</t>
  </si>
  <si>
    <t>МЗС Херсонської області</t>
  </si>
  <si>
    <t>МЗС Хмельницької області</t>
  </si>
  <si>
    <t>МЗС Черкаської області</t>
  </si>
  <si>
    <t>МЗС Чернівецької області</t>
  </si>
  <si>
    <t>МЗС Чернігівської області</t>
  </si>
  <si>
    <t>ІІ</t>
  </si>
  <si>
    <t>Залишок справ на початок звітного періоду</t>
  </si>
  <si>
    <t>Надійшло справ</t>
  </si>
  <si>
    <t>Розглянуто справ</t>
  </si>
  <si>
    <t>Залишок справ звітного періоду</t>
  </si>
  <si>
    <t>Значения</t>
  </si>
  <si>
    <t>Інстанція</t>
  </si>
  <si>
    <t>Нормативна потреба суддів на рік</t>
  </si>
  <si>
    <t>Залишок справ</t>
  </si>
  <si>
    <t>Залишок модельних справ</t>
  </si>
  <si>
    <t>Кількість справ що надійшли</t>
  </si>
  <si>
    <t>Надійшло модельних справ</t>
  </si>
  <si>
    <t>Кількість справ розлянутих за період</t>
  </si>
  <si>
    <t>Кількість розглянутих  модельних справ за період</t>
  </si>
  <si>
    <t>Залишок справ за звітний період</t>
  </si>
  <si>
    <t>Залишок модельних справ за звітний період</t>
  </si>
  <si>
    <t>Апеляційна інстанція</t>
  </si>
  <si>
    <t>Дніпропетровський апеляційний господарський суд</t>
  </si>
  <si>
    <t>Донецький апеляційний господарський суд</t>
  </si>
  <si>
    <t>Київський апеляційний господарський суд</t>
  </si>
  <si>
    <t>Львівський апеляційний господарський суд</t>
  </si>
  <si>
    <t>Одеський апеляційний господарський суд</t>
  </si>
  <si>
    <t>Рiвненський апеляційний господарський суд</t>
  </si>
  <si>
    <t>Харківський апеляційний господарський суд</t>
  </si>
  <si>
    <t>Перша інстанція</t>
  </si>
  <si>
    <t>Господарський суд Вінницької області</t>
  </si>
  <si>
    <t>Господарський суд Волинської області</t>
  </si>
  <si>
    <t>Господарський суд Дніпропетровської області</t>
  </si>
  <si>
    <t>Господарський суд Донецької області</t>
  </si>
  <si>
    <t>Господарський суд Житомирської області</t>
  </si>
  <si>
    <t>Господарський суд Закарпатської області</t>
  </si>
  <si>
    <t>Господарський суд Запорізької області</t>
  </si>
  <si>
    <t>Господарський суд Івано-Франківської області</t>
  </si>
  <si>
    <t>Господарський суд Київської області</t>
  </si>
  <si>
    <t>Господарський суд Кіровоградської області</t>
  </si>
  <si>
    <t>Господарський суд Луганської області</t>
  </si>
  <si>
    <t>Господарський суд Львівської області</t>
  </si>
  <si>
    <t>Господарський суд Миколаївської області</t>
  </si>
  <si>
    <t>Господарський суд міста Києва</t>
  </si>
  <si>
    <t>Господарський суд Одеської області</t>
  </si>
  <si>
    <t>Господарський суд Полтавської області</t>
  </si>
  <si>
    <t>Господарський суд Рівненської області</t>
  </si>
  <si>
    <t>Господарський суд Сумської області</t>
  </si>
  <si>
    <t>Господарський суд Тернопільської області</t>
  </si>
  <si>
    <t>Господарський суд Харківської області</t>
  </si>
  <si>
    <t>Господарський суд Херсонської області</t>
  </si>
  <si>
    <t>Господарський суд Хмельницької області</t>
  </si>
  <si>
    <t>Господарський суд Черкаської області</t>
  </si>
  <si>
    <t>Господарський суд Чернівецької області</t>
  </si>
  <si>
    <t>Господарський суд Чернігівської області</t>
  </si>
  <si>
    <t>Общий итог</t>
  </si>
  <si>
    <t>Вінницький апеляційний адміністративний суд</t>
  </si>
  <si>
    <t>Дніпропетровський апеляційний адміністративний суд </t>
  </si>
  <si>
    <t>Донецький апеляційний адміністративний суд </t>
  </si>
  <si>
    <t>Житомирський апеляційний адміністративний суд</t>
  </si>
  <si>
    <t>Київський апеляційний адміністративний суд </t>
  </si>
  <si>
    <t>Львівський апеляційний адміністративний суд </t>
  </si>
  <si>
    <t>Одеський апеляційний адміністративний суд </t>
  </si>
  <si>
    <t>Харківський апеляційний адміністративний суд </t>
  </si>
  <si>
    <t>Вінницький окружний адміністративний суд</t>
  </si>
  <si>
    <t>Волинський окружний адміністративний суд</t>
  </si>
  <si>
    <t>Дніпропетровський окружний адміністративний суд</t>
  </si>
  <si>
    <t>Донецький окружний адміністративний суд</t>
  </si>
  <si>
    <t>Житомирський окружний адміністративний суд</t>
  </si>
  <si>
    <t>Закарпатський окружний адміністративний суд</t>
  </si>
  <si>
    <t>Запорізький окружний адміністративний суд</t>
  </si>
  <si>
    <t>Івано-Франківський окружний адміністративний суд</t>
  </si>
  <si>
    <t>Київський окружний адміністративний суд</t>
  </si>
  <si>
    <t>Кіровоградський окружний адміністративний суд</t>
  </si>
  <si>
    <t>Луганський окружний адміністративний суд</t>
  </si>
  <si>
    <t>Львівський окружний адміністративний суд</t>
  </si>
  <si>
    <t>Миколаївський окружний адміністративний суд</t>
  </si>
  <si>
    <t>Одеський окружний адміністративний суд</t>
  </si>
  <si>
    <t>Окружний адміністративний суд міста Києва</t>
  </si>
  <si>
    <t>Полтавський окружний адміністративний суд</t>
  </si>
  <si>
    <t>Рівненський окружний адміністративний суд</t>
  </si>
  <si>
    <t>Сумський окружний адміністративний суд</t>
  </si>
  <si>
    <t>Тернопільський окружний адміністративний суд</t>
  </si>
  <si>
    <t>Харківський окружний адміністративний суд</t>
  </si>
  <si>
    <t>Херсонський окружний адміністративний суд</t>
  </si>
  <si>
    <t>Хмельницький окружний адміністративний суд</t>
  </si>
  <si>
    <t>Черкаський окружний адміністративний суд</t>
  </si>
  <si>
    <t>Чернівецький окружний адміністративний суд</t>
  </si>
  <si>
    <t>Чернігівський окружний адміністративний суд</t>
  </si>
  <si>
    <t>* Савранським районним судом не розглянуто жодної справи</t>
  </si>
  <si>
    <t>*Карлівським районним судом та Лохвицьким районним судом не розглянуто жодної справи</t>
  </si>
  <si>
    <t>* Радивилівським районним судом не розглянуто жлдної справи</t>
  </si>
  <si>
    <t>Разом МЗС</t>
  </si>
  <si>
    <t>Разом ГС</t>
  </si>
  <si>
    <t>Разом ОАС</t>
  </si>
  <si>
    <t>Разом АС</t>
  </si>
  <si>
    <t>Разом ААС</t>
  </si>
  <si>
    <t>Разом АГС</t>
  </si>
  <si>
    <t>Ефективність використання коштів державного бюджету</t>
  </si>
  <si>
    <t>Зарічний районний суд м.Суми</t>
  </si>
  <si>
    <t>тис.грн</t>
  </si>
  <si>
    <t>Час очікування розгляду справи (ЧС)</t>
  </si>
  <si>
    <t>за 2018 рік</t>
  </si>
  <si>
    <t>2018 рік</t>
  </si>
  <si>
    <r>
      <t xml:space="preserve">бюджетні асигнування ФАКТ  2018 року </t>
    </r>
    <r>
      <rPr>
        <sz val="10"/>
        <color rgb="FFFF0000"/>
        <rFont val="Cambria"/>
        <family val="1"/>
        <charset val="204"/>
        <scheme val="major"/>
      </rPr>
      <t>(без капітальних)</t>
    </r>
    <r>
      <rPr>
        <sz val="10"/>
        <color rgb="FF7030A0"/>
        <rFont val="Cambria"/>
        <family val="1"/>
        <charset val="204"/>
        <scheme val="major"/>
      </rPr>
      <t/>
    </r>
  </si>
  <si>
    <t>Вінницький апеляційний суд</t>
  </si>
  <si>
    <t>Волинський апеляційний суд</t>
  </si>
  <si>
    <t>Дніпровський апеляційний суд</t>
  </si>
  <si>
    <t>Донецький апеляційний суд</t>
  </si>
  <si>
    <t>Житомирський апеляційний суд</t>
  </si>
  <si>
    <t>Закарпатський апеляційний суд</t>
  </si>
  <si>
    <t>Запорізький апеляційний суд</t>
  </si>
  <si>
    <t>Івано-Франківський апеляційний суд</t>
  </si>
  <si>
    <t>Кропивницький апеляційний суд</t>
  </si>
  <si>
    <t>Луганський апеляційний суд</t>
  </si>
  <si>
    <t>Львівський апеляційний суд</t>
  </si>
  <si>
    <t>Миколаївський апеляційний суд</t>
  </si>
  <si>
    <t>Одеський апеляційний суд</t>
  </si>
  <si>
    <t>Полтавський апеляційний суд</t>
  </si>
  <si>
    <t>Рівненський апеляційний суд</t>
  </si>
  <si>
    <t>Сумський апеляційний суд</t>
  </si>
  <si>
    <t>Тернопільський апеляційний суд</t>
  </si>
  <si>
    <t>Харківський апеляційний суд</t>
  </si>
  <si>
    <t>Херсонський апеляційний суд</t>
  </si>
  <si>
    <t>Хмельницький апеляційний суд</t>
  </si>
  <si>
    <t>Черкаський апеляційний суд</t>
  </si>
  <si>
    <t>Чернівецький апеляційний суд</t>
  </si>
  <si>
    <t>Чернігівський апеляційний суд</t>
  </si>
  <si>
    <t>Київський апеляційний суд</t>
  </si>
  <si>
    <t>Східний АГС</t>
  </si>
  <si>
    <t>Центральний АГС</t>
  </si>
  <si>
    <t>Південно-західний АГС</t>
  </si>
  <si>
    <t>Північний АГС</t>
  </si>
  <si>
    <t>Північно-західний АГС</t>
  </si>
  <si>
    <t>Західний АГС</t>
  </si>
  <si>
    <t>Перший апеляційний адміністративний суд (м. Донецьк)</t>
  </si>
  <si>
    <t>Другий апеляційний адміністративний суд (м. Харків)</t>
  </si>
  <si>
    <t>Третій апеляційний адміністративний суд (м. Дніпро)</t>
  </si>
  <si>
    <t>П'ятий апеляційний адміністративний суд (м. Одеса)</t>
  </si>
  <si>
    <t>Шостий апеляційний адміністративний суд (м. Київ)</t>
  </si>
  <si>
    <t>Сьомий апеляційний адміністративний суд (м. Вінниця)</t>
  </si>
  <si>
    <t>Восьмий апеляційний адміністративний суд (м. Львів)</t>
  </si>
  <si>
    <t>II</t>
  </si>
  <si>
    <t>VI</t>
  </si>
  <si>
    <t>Ефективність роботи судів за 2018 рік</t>
  </si>
  <si>
    <t>донецький + харківський=східний</t>
  </si>
  <si>
    <t>Вінниця + Житомир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</si>
</sst>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#,##0_ ;[Red]\-#,##0\ "/>
    <numFmt numFmtId="166" formatCode="_-* #,##0\ _г_р_н_._-;\-* #,##0\ _г_р_н_._-;_-* &quot;-&quot;\ _г_р_н_._-;_-@_-"/>
    <numFmt numFmtId="167" formatCode="#,##0.0_ ;[Red]\-#,##0.0\ "/>
    <numFmt numFmtId="168" formatCode="0.0"/>
  </numFmts>
  <fonts count="48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9"/>
      <color theme="1"/>
      <name val="Times New Roman"/>
      <family val="1"/>
      <charset val="204"/>
    </font>
    <font>
      <sz val="10"/>
      <color rgb="FF0070C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b/>
      <sz val="10"/>
      <color rgb="FF0070C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sz val="11"/>
      <color rgb="FFC00000"/>
      <name val="Cambria"/>
      <family val="1"/>
      <charset val="204"/>
      <scheme val="major"/>
    </font>
    <font>
      <b/>
      <sz val="10"/>
      <color rgb="FFC0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i/>
      <sz val="11"/>
      <color rgb="FFC00000"/>
      <name val="Cambria"/>
      <family val="1"/>
      <charset val="204"/>
      <scheme val="major"/>
    </font>
    <font>
      <b/>
      <sz val="14"/>
      <color rgb="FFC00000"/>
      <name val="Tahoma"/>
      <family val="2"/>
      <charset val="204"/>
    </font>
    <font>
      <b/>
      <sz val="11"/>
      <color rgb="FFC00000"/>
      <name val="Tahoma"/>
      <family val="2"/>
      <charset val="204"/>
    </font>
    <font>
      <b/>
      <sz val="10"/>
      <color rgb="FFC00000"/>
      <name val="Tahoma"/>
      <family val="2"/>
      <charset val="204"/>
    </font>
    <font>
      <b/>
      <i/>
      <sz val="10"/>
      <color rgb="FFC00000"/>
      <name val="Tahoma"/>
      <family val="2"/>
      <charset val="204"/>
    </font>
    <font>
      <b/>
      <i/>
      <sz val="11"/>
      <color rgb="FFC00000"/>
      <name val="Tahoma"/>
      <family val="2"/>
      <charset val="204"/>
    </font>
    <font>
      <b/>
      <i/>
      <sz val="14"/>
      <color theme="1"/>
      <name val="Cambria"/>
      <family val="1"/>
      <charset val="204"/>
      <scheme val="major"/>
    </font>
    <font>
      <b/>
      <sz val="18"/>
      <color theme="1"/>
      <name val="Cambria"/>
      <family val="1"/>
      <charset val="204"/>
      <scheme val="major"/>
    </font>
    <font>
      <sz val="2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0"/>
      <color rgb="FF0070C0"/>
      <name val="Cambria"/>
      <family val="1"/>
      <charset val="204"/>
      <scheme val="major"/>
    </font>
    <font>
      <b/>
      <i/>
      <sz val="20"/>
      <color rgb="FFC00000"/>
      <name val="Cambria"/>
      <family val="1"/>
      <charset val="204"/>
      <scheme val="major"/>
    </font>
    <font>
      <b/>
      <sz val="22"/>
      <color theme="1"/>
      <name val="Cambria"/>
      <family val="1"/>
      <charset val="204"/>
      <scheme val="major"/>
    </font>
    <font>
      <sz val="24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sz val="10"/>
      <name val="Arial Cyr"/>
      <charset val="204"/>
    </font>
    <font>
      <i/>
      <sz val="10"/>
      <color rgb="FF0070C0"/>
      <name val="Cambria"/>
      <family val="1"/>
      <charset val="204"/>
      <scheme val="major"/>
    </font>
    <font>
      <b/>
      <i/>
      <sz val="10"/>
      <color rgb="FF0070C0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rgb="FF7030A0"/>
      <name val="Cambria"/>
      <family val="1"/>
      <charset val="204"/>
      <scheme val="major"/>
    </font>
    <font>
      <b/>
      <sz val="12"/>
      <color theme="1"/>
      <name val="Times New Roman"/>
      <family val="1"/>
      <charset val="204"/>
    </font>
    <font>
      <b/>
      <sz val="20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b/>
      <i/>
      <sz val="9"/>
      <color rgb="FFC00000"/>
      <name val="Tahoma"/>
      <family val="2"/>
      <charset val="204"/>
    </font>
    <font>
      <sz val="11"/>
      <color rgb="FF0070C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b/>
      <sz val="9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7" fillId="0" borderId="0">
      <protection hidden="1"/>
    </xf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5" fillId="0" borderId="0"/>
    <xf numFmtId="0" fontId="39" fillId="0" borderId="0"/>
    <xf numFmtId="0" fontId="35" fillId="0" borderId="0"/>
  </cellStyleXfs>
  <cellXfs count="229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65" fontId="9" fillId="3" borderId="1" xfId="0" applyNumberFormat="1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vertical="center" wrapText="1"/>
    </xf>
    <xf numFmtId="9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5" fontId="9" fillId="3" borderId="11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5" fillId="9" borderId="1" xfId="0" applyNumberFormat="1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65" fontId="23" fillId="0" borderId="13" xfId="0" applyNumberFormat="1" applyFont="1" applyFill="1" applyBorder="1" applyAlignment="1">
      <alignment vertical="center" wrapText="1"/>
    </xf>
    <xf numFmtId="165" fontId="23" fillId="0" borderId="18" xfId="0" applyNumberFormat="1" applyFont="1" applyFill="1" applyBorder="1" applyAlignment="1">
      <alignment vertical="center" wrapText="1"/>
    </xf>
    <xf numFmtId="165" fontId="23" fillId="0" borderId="13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165" fontId="23" fillId="0" borderId="3" xfId="0" applyNumberFormat="1" applyFont="1" applyFill="1" applyBorder="1" applyAlignment="1">
      <alignment vertical="center" wrapText="1"/>
    </xf>
    <xf numFmtId="165" fontId="24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vertical="center" wrapText="1"/>
    </xf>
    <xf numFmtId="9" fontId="22" fillId="13" borderId="3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9" fontId="14" fillId="2" borderId="3" xfId="0" applyNumberFormat="1" applyFont="1" applyFill="1" applyBorder="1" applyAlignment="1">
      <alignment vertical="center" wrapText="1"/>
    </xf>
    <xf numFmtId="9" fontId="25" fillId="0" borderId="3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9" fontId="13" fillId="4" borderId="1" xfId="0" applyNumberFormat="1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9" fontId="20" fillId="9" borderId="1" xfId="0" applyNumberFormat="1" applyFont="1" applyFill="1" applyBorder="1" applyAlignment="1">
      <alignment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17" fillId="12" borderId="21" xfId="0" applyFont="1" applyFill="1" applyBorder="1" applyAlignment="1">
      <alignment horizontal="center" vertical="center" wrapText="1"/>
    </xf>
    <xf numFmtId="0" fontId="17" fillId="12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vertical="center" wrapText="1"/>
    </xf>
    <xf numFmtId="165" fontId="11" fillId="2" borderId="3" xfId="0" applyNumberFormat="1" applyFont="1" applyFill="1" applyBorder="1" applyAlignment="1">
      <alignment vertical="center" wrapText="1"/>
    </xf>
    <xf numFmtId="165" fontId="11" fillId="2" borderId="18" xfId="0" applyNumberFormat="1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vertical="center" wrapText="1"/>
    </xf>
    <xf numFmtId="165" fontId="16" fillId="2" borderId="13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20" fillId="9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vertical="center" wrapText="1"/>
    </xf>
    <xf numFmtId="167" fontId="9" fillId="3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27" fillId="0" borderId="0" xfId="0" applyFont="1" applyAlignment="1">
      <alignment horizontal="left" vertical="center" wrapText="1"/>
    </xf>
    <xf numFmtId="0" fontId="3" fillId="0" borderId="18" xfId="0" applyFont="1" applyBorder="1" applyAlignment="1"/>
    <xf numFmtId="0" fontId="27" fillId="0" borderId="0" xfId="0" applyFont="1" applyAlignment="1">
      <alignment vertical="center" wrapText="1"/>
    </xf>
    <xf numFmtId="0" fontId="28" fillId="0" borderId="0" xfId="0" applyFont="1"/>
    <xf numFmtId="0" fontId="29" fillId="0" borderId="0" xfId="0" applyFont="1"/>
    <xf numFmtId="0" fontId="28" fillId="0" borderId="0" xfId="0" applyFont="1" applyBorder="1"/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/>
    <xf numFmtId="167" fontId="30" fillId="0" borderId="0" xfId="0" applyNumberFormat="1" applyFont="1" applyFill="1" applyBorder="1" applyAlignment="1">
      <alignment vertical="center" wrapText="1"/>
    </xf>
    <xf numFmtId="165" fontId="30" fillId="0" borderId="0" xfId="0" applyNumberFormat="1" applyFont="1" applyFill="1" applyBorder="1" applyAlignment="1">
      <alignment vertical="center" wrapText="1"/>
    </xf>
    <xf numFmtId="9" fontId="31" fillId="0" borderId="0" xfId="0" applyNumberFormat="1" applyFont="1" applyFill="1" applyBorder="1" applyAlignment="1">
      <alignment vertical="center" wrapText="1"/>
    </xf>
    <xf numFmtId="0" fontId="32" fillId="0" borderId="0" xfId="0" applyFont="1" applyAlignment="1">
      <alignment vertical="center"/>
    </xf>
    <xf numFmtId="0" fontId="27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1" fillId="0" borderId="0" xfId="0" applyFont="1" applyFill="1"/>
    <xf numFmtId="0" fontId="27" fillId="0" borderId="0" xfId="0" applyFont="1" applyFill="1" applyAlignment="1">
      <alignment vertical="center" wrapText="1"/>
    </xf>
    <xf numFmtId="0" fontId="0" fillId="2" borderId="1" xfId="0" applyFill="1" applyBorder="1"/>
    <xf numFmtId="0" fontId="33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1" fillId="8" borderId="1" xfId="0" applyFont="1" applyFill="1" applyBorder="1" applyAlignment="1">
      <alignment horizontal="center" vertical="center" wrapText="1"/>
    </xf>
    <xf numFmtId="165" fontId="24" fillId="0" borderId="3" xfId="0" applyNumberFormat="1" applyFont="1" applyFill="1" applyBorder="1" applyAlignment="1">
      <alignment vertical="center" wrapText="1"/>
    </xf>
    <xf numFmtId="0" fontId="1" fillId="8" borderId="0" xfId="0" applyFont="1" applyFill="1" applyAlignment="1">
      <alignment vertical="center" wrapText="1"/>
    </xf>
    <xf numFmtId="0" fontId="8" fillId="8" borderId="1" xfId="0" applyFont="1" applyFill="1" applyBorder="1" applyAlignment="1">
      <alignment vertical="center"/>
    </xf>
    <xf numFmtId="165" fontId="9" fillId="8" borderId="11" xfId="0" applyNumberFormat="1" applyFont="1" applyFill="1" applyBorder="1" applyAlignment="1">
      <alignment vertical="center" wrapText="1"/>
    </xf>
    <xf numFmtId="0" fontId="15" fillId="8" borderId="1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vertical="center" wrapText="1"/>
    </xf>
    <xf numFmtId="167" fontId="36" fillId="3" borderId="1" xfId="0" applyNumberFormat="1" applyFont="1" applyFill="1" applyBorder="1" applyAlignment="1">
      <alignment vertical="center" wrapText="1"/>
    </xf>
    <xf numFmtId="0" fontId="1" fillId="8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vertical="center" wrapText="1"/>
    </xf>
    <xf numFmtId="167" fontId="22" fillId="13" borderId="3" xfId="0" applyNumberFormat="1" applyFont="1" applyFill="1" applyBorder="1" applyAlignment="1">
      <alignment vertical="center" wrapText="1"/>
    </xf>
    <xf numFmtId="0" fontId="1" fillId="14" borderId="1" xfId="0" applyNumberFormat="1" applyFont="1" applyFill="1" applyBorder="1" applyAlignment="1">
      <alignment horizontal="center" vertical="center"/>
    </xf>
    <xf numFmtId="167" fontId="11" fillId="2" borderId="13" xfId="0" applyNumberFormat="1" applyFont="1" applyFill="1" applyBorder="1" applyAlignment="1">
      <alignment vertical="center" wrapText="1"/>
    </xf>
    <xf numFmtId="167" fontId="37" fillId="2" borderId="3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7" fontId="23" fillId="0" borderId="13" xfId="0" applyNumberFormat="1" applyFont="1" applyFill="1" applyBorder="1" applyAlignment="1">
      <alignment vertical="center" wrapText="1"/>
    </xf>
    <xf numFmtId="168" fontId="36" fillId="3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8" borderId="0" xfId="0" applyFont="1" applyFill="1"/>
    <xf numFmtId="0" fontId="1" fillId="0" borderId="0" xfId="0" applyNumberFormat="1" applyFont="1" applyFill="1" applyBorder="1" applyAlignment="1">
      <alignment horizontal="center" vertical="center"/>
    </xf>
    <xf numFmtId="0" fontId="0" fillId="8" borderId="0" xfId="0" applyFill="1"/>
    <xf numFmtId="3" fontId="0" fillId="0" borderId="0" xfId="0" applyNumberFormat="1"/>
    <xf numFmtId="3" fontId="0" fillId="0" borderId="19" xfId="0" applyNumberForma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0" fillId="0" borderId="27" xfId="0" applyNumberFormat="1" applyBorder="1"/>
    <xf numFmtId="3" fontId="0" fillId="0" borderId="28" xfId="0" applyNumberFormat="1" applyBorder="1"/>
    <xf numFmtId="3" fontId="0" fillId="0" borderId="28" xfId="0" applyNumberFormat="1" applyBorder="1" applyAlignment="1">
      <alignment vertical="center" wrapText="1"/>
    </xf>
    <xf numFmtId="3" fontId="0" fillId="0" borderId="29" xfId="0" applyNumberFormat="1" applyBorder="1"/>
    <xf numFmtId="3" fontId="0" fillId="0" borderId="30" xfId="0" applyNumberFormat="1" applyBorder="1"/>
    <xf numFmtId="3" fontId="0" fillId="0" borderId="30" xfId="0" applyNumberFormat="1" applyBorder="1" applyAlignment="1">
      <alignment vertical="center" wrapText="1"/>
    </xf>
    <xf numFmtId="3" fontId="0" fillId="0" borderId="31" xfId="0" applyNumberFormat="1" applyBorder="1"/>
    <xf numFmtId="3" fontId="0" fillId="0" borderId="32" xfId="0" applyNumberFormat="1" applyBorder="1"/>
    <xf numFmtId="3" fontId="0" fillId="0" borderId="32" xfId="0" applyNumberFormat="1" applyBorder="1" applyAlignment="1">
      <alignment vertical="center" wrapText="1"/>
    </xf>
    <xf numFmtId="3" fontId="0" fillId="8" borderId="0" xfId="0" applyNumberFormat="1" applyFill="1"/>
    <xf numFmtId="3" fontId="0" fillId="0" borderId="30" xfId="0" applyNumberFormat="1" applyBorder="1" applyAlignment="1">
      <alignment wrapText="1"/>
    </xf>
    <xf numFmtId="3" fontId="0" fillId="0" borderId="32" xfId="0" applyNumberFormat="1" applyBorder="1" applyAlignment="1">
      <alignment wrapText="1"/>
    </xf>
    <xf numFmtId="3" fontId="0" fillId="8" borderId="28" xfId="0" applyNumberFormat="1" applyFill="1" applyBorder="1"/>
    <xf numFmtId="3" fontId="0" fillId="8" borderId="28" xfId="0" applyNumberFormat="1" applyFill="1" applyBorder="1" applyAlignment="1">
      <alignment wrapText="1"/>
    </xf>
    <xf numFmtId="3" fontId="0" fillId="8" borderId="30" xfId="0" applyNumberFormat="1" applyFill="1" applyBorder="1"/>
    <xf numFmtId="3" fontId="0" fillId="8" borderId="30" xfId="0" applyNumberFormat="1" applyFill="1" applyBorder="1" applyAlignment="1">
      <alignment wrapText="1"/>
    </xf>
    <xf numFmtId="0" fontId="4" fillId="14" borderId="1" xfId="0" applyFont="1" applyFill="1" applyBorder="1" applyAlignment="1">
      <alignment horizontal="center" vertical="center"/>
    </xf>
    <xf numFmtId="0" fontId="4" fillId="14" borderId="0" xfId="0" applyFont="1" applyFill="1"/>
    <xf numFmtId="0" fontId="4" fillId="14" borderId="0" xfId="0" applyFont="1" applyFill="1" applyBorder="1" applyAlignment="1">
      <alignment horizontal="center" vertical="center"/>
    </xf>
    <xf numFmtId="9" fontId="20" fillId="14" borderId="0" xfId="0" applyNumberFormat="1" applyFont="1" applyFill="1" applyBorder="1" applyAlignment="1">
      <alignment vertical="center" wrapText="1"/>
    </xf>
    <xf numFmtId="0" fontId="1" fillId="14" borderId="0" xfId="0" applyFont="1" applyFill="1" applyBorder="1" applyAlignment="1">
      <alignment horizontal="center" vertical="center" wrapText="1"/>
    </xf>
    <xf numFmtId="0" fontId="1" fillId="14" borderId="0" xfId="0" applyNumberFormat="1" applyFont="1" applyFill="1" applyBorder="1" applyAlignment="1">
      <alignment horizontal="center" vertical="center"/>
    </xf>
    <xf numFmtId="0" fontId="0" fillId="14" borderId="0" xfId="0" applyFill="1"/>
    <xf numFmtId="0" fontId="1" fillId="0" borderId="0" xfId="0" applyFont="1" applyBorder="1" applyAlignment="1">
      <alignment horizontal="center" vertical="center" wrapText="1"/>
    </xf>
    <xf numFmtId="165" fontId="9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vertical="center" wrapText="1"/>
    </xf>
    <xf numFmtId="167" fontId="1" fillId="0" borderId="0" xfId="0" applyNumberFormat="1" applyFont="1" applyAlignment="1">
      <alignment vertical="center" wrapText="1"/>
    </xf>
    <xf numFmtId="167" fontId="9" fillId="8" borderId="1" xfId="0" applyNumberFormat="1" applyFont="1" applyFill="1" applyBorder="1" applyAlignment="1">
      <alignment vertical="center" wrapText="1"/>
    </xf>
    <xf numFmtId="165" fontId="9" fillId="3" borderId="3" xfId="0" applyNumberFormat="1" applyFont="1" applyFill="1" applyBorder="1" applyAlignment="1">
      <alignment vertical="center" wrapText="1"/>
    </xf>
    <xf numFmtId="165" fontId="9" fillId="3" borderId="18" xfId="0" applyNumberFormat="1" applyFont="1" applyFill="1" applyBorder="1" applyAlignment="1">
      <alignment vertical="center" wrapText="1"/>
    </xf>
    <xf numFmtId="167" fontId="9" fillId="3" borderId="13" xfId="0" applyNumberFormat="1" applyFont="1" applyFill="1" applyBorder="1" applyAlignment="1">
      <alignment vertical="center" wrapText="1"/>
    </xf>
    <xf numFmtId="0" fontId="42" fillId="0" borderId="0" xfId="0" applyFont="1"/>
    <xf numFmtId="0" fontId="9" fillId="3" borderId="33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165" fontId="11" fillId="2" borderId="35" xfId="0" applyNumberFormat="1" applyFont="1" applyFill="1" applyBorder="1" applyAlignment="1">
      <alignment vertical="center" wrapText="1"/>
    </xf>
    <xf numFmtId="165" fontId="23" fillId="0" borderId="35" xfId="0" applyNumberFormat="1" applyFont="1" applyFill="1" applyBorder="1" applyAlignment="1">
      <alignment vertical="center" wrapText="1"/>
    </xf>
    <xf numFmtId="165" fontId="9" fillId="3" borderId="34" xfId="0" applyNumberFormat="1" applyFont="1" applyFill="1" applyBorder="1" applyAlignment="1">
      <alignment vertical="center" wrapText="1"/>
    </xf>
    <xf numFmtId="165" fontId="9" fillId="3" borderId="35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21" fillId="13" borderId="22" xfId="0" applyFont="1" applyFill="1" applyBorder="1" applyAlignment="1">
      <alignment horizontal="center" vertical="center"/>
    </xf>
    <xf numFmtId="0" fontId="22" fillId="13" borderId="9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9" xfId="2" applyFont="1" applyBorder="1" applyProtection="1"/>
    <xf numFmtId="0" fontId="8" fillId="0" borderId="9" xfId="0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41" fillId="2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43" fillId="14" borderId="9" xfId="0" applyFont="1" applyFill="1" applyBorder="1"/>
    <xf numFmtId="0" fontId="4" fillId="0" borderId="36" xfId="0" applyFont="1" applyBorder="1" applyAlignment="1">
      <alignment horizontal="center" vertical="center"/>
    </xf>
    <xf numFmtId="0" fontId="43" fillId="14" borderId="37" xfId="0" applyFont="1" applyFill="1" applyBorder="1"/>
    <xf numFmtId="167" fontId="13" fillId="0" borderId="0" xfId="0" applyNumberFormat="1" applyFont="1" applyAlignment="1">
      <alignment horizontal="center" vertical="center" wrapText="1"/>
    </xf>
    <xf numFmtId="1" fontId="9" fillId="0" borderId="1" xfId="0" applyNumberFormat="1" applyFont="1" applyBorder="1" applyAlignment="1">
      <alignment vertical="center" wrapText="1"/>
    </xf>
    <xf numFmtId="0" fontId="1" fillId="14" borderId="0" xfId="0" applyFont="1" applyFill="1" applyAlignment="1">
      <alignment vertical="center" wrapText="1"/>
    </xf>
    <xf numFmtId="165" fontId="44" fillId="0" borderId="3" xfId="0" applyNumberFormat="1" applyFont="1" applyFill="1" applyBorder="1" applyAlignment="1">
      <alignment vertical="center" wrapText="1"/>
    </xf>
    <xf numFmtId="167" fontId="45" fillId="3" borderId="1" xfId="0" applyNumberFormat="1" applyFont="1" applyFill="1" applyBorder="1" applyAlignment="1">
      <alignment vertical="center" wrapText="1"/>
    </xf>
    <xf numFmtId="165" fontId="45" fillId="3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165" fontId="45" fillId="0" borderId="0" xfId="0" applyNumberFormat="1" applyFont="1" applyFill="1" applyBorder="1" applyAlignment="1">
      <alignment vertical="center" wrapText="1"/>
    </xf>
    <xf numFmtId="9" fontId="20" fillId="0" borderId="0" xfId="0" applyNumberFormat="1" applyFont="1" applyFill="1" applyBorder="1" applyAlignment="1">
      <alignment vertical="center" wrapText="1"/>
    </xf>
    <xf numFmtId="165" fontId="45" fillId="14" borderId="0" xfId="0" applyNumberFormat="1" applyFont="1" applyFill="1" applyBorder="1" applyAlignment="1">
      <alignment vertical="center" wrapText="1"/>
    </xf>
    <xf numFmtId="167" fontId="45" fillId="14" borderId="0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18" xfId="0" applyFont="1" applyBorder="1" applyAlignment="1"/>
    <xf numFmtId="0" fontId="47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7" fillId="2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14" borderId="1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14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38" fillId="0" borderId="21" xfId="0" applyNumberFormat="1" applyFont="1" applyBorder="1" applyAlignment="1">
      <alignment horizontal="center" vertical="center"/>
    </xf>
    <xf numFmtId="3" fontId="38" fillId="0" borderId="26" xfId="0" applyNumberFormat="1" applyFont="1" applyBorder="1" applyAlignment="1">
      <alignment horizontal="center" vertical="center"/>
    </xf>
    <xf numFmtId="3" fontId="38" fillId="0" borderId="21" xfId="0" applyNumberFormat="1" applyFont="1" applyBorder="1" applyAlignment="1">
      <alignment horizontal="center" vertical="center" wrapText="1"/>
    </xf>
    <xf numFmtId="3" fontId="38" fillId="0" borderId="26" xfId="0" applyNumberFormat="1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</cellXfs>
  <cellStyles count="9">
    <cellStyle name="Звичайний_Додаток №8" xfId="7"/>
    <cellStyle name="Обычный" xfId="0" builtinId="0"/>
    <cellStyle name="Обычный 2" xfId="1"/>
    <cellStyle name="Обычный 2 5" xfId="8"/>
    <cellStyle name="Обычный 3" xfId="2"/>
    <cellStyle name="Обычный 4" xfId="6"/>
    <cellStyle name="Процентный 2" xfId="3"/>
    <cellStyle name="Финансовый [0] 2" xfId="4"/>
    <cellStyle name="Финансовый [0] 3" xfId="5"/>
  </cellStyles>
  <dxfs count="120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CCFFCC"/>
      <color rgb="FF009900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.xml"/></Relationships>
</file>

<file path=xl/charts/_rels/chart1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2.xml"/></Relationships>
</file>

<file path=xl/charts/_rels/chart1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themeOverride" Target="../theme/themeOverride3.xml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7.xml"/><Relationship Id="rId1" Type="http://schemas.openxmlformats.org/officeDocument/2006/relationships/themeOverride" Target="../theme/themeOverride4.xml"/></Relationships>
</file>

<file path=xl/charts/_rels/chart1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themeOverride" Target="../theme/themeOverride5.xml"/></Relationships>
</file>

<file path=xl/charts/_rels/chart1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9.xml"/><Relationship Id="rId1" Type="http://schemas.openxmlformats.org/officeDocument/2006/relationships/themeOverride" Target="../theme/themeOverride6.xml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themeOverride" Target="../theme/themeOverride7.xml"/></Relationships>
</file>

<file path=xl/charts/_rels/chart1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1.xml"/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themeOverride" Target="../theme/themeOverride9.xml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3.xml"/><Relationship Id="rId1" Type="http://schemas.openxmlformats.org/officeDocument/2006/relationships/themeOverride" Target="../theme/themeOverride10.xml"/></Relationships>
</file>

<file path=xl/charts/_rels/chart2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themeOverride" Target="../theme/themeOverride11.xml"/></Relationships>
</file>

<file path=xl/charts/_rels/chart2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5.xml"/><Relationship Id="rId1" Type="http://schemas.openxmlformats.org/officeDocument/2006/relationships/themeOverride" Target="../theme/themeOverride12.xml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themeOverride" Target="../theme/themeOverride13.xml"/></Relationships>
</file>

<file path=xl/charts/_rels/chart2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7.xml"/><Relationship Id="rId1" Type="http://schemas.openxmlformats.org/officeDocument/2006/relationships/themeOverride" Target="../theme/themeOverride14.xml"/></Relationships>
</file>

<file path=xl/charts/_rels/chart2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8.xml"/><Relationship Id="rId1" Type="http://schemas.openxmlformats.org/officeDocument/2006/relationships/themeOverride" Target="../theme/themeOverride15.xml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9.xml"/><Relationship Id="rId1" Type="http://schemas.openxmlformats.org/officeDocument/2006/relationships/themeOverride" Target="../theme/themeOverride16.xml"/></Relationships>
</file>

<file path=xl/charts/_rels/chart2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0.xml"/><Relationship Id="rId1" Type="http://schemas.openxmlformats.org/officeDocument/2006/relationships/themeOverride" Target="../theme/themeOverride17.xml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1.xml"/><Relationship Id="rId1" Type="http://schemas.openxmlformats.org/officeDocument/2006/relationships/themeOverride" Target="../theme/themeOverride1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2.xml"/><Relationship Id="rId1" Type="http://schemas.openxmlformats.org/officeDocument/2006/relationships/themeOverride" Target="../theme/themeOverride19.xml"/></Relationships>
</file>

<file path=xl/charts/_rels/chart3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3.xml"/><Relationship Id="rId1" Type="http://schemas.openxmlformats.org/officeDocument/2006/relationships/themeOverride" Target="../theme/themeOverride20.xml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4.xml"/><Relationship Id="rId1" Type="http://schemas.openxmlformats.org/officeDocument/2006/relationships/themeOverride" Target="../theme/themeOverride21.xml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5.xml"/><Relationship Id="rId1" Type="http://schemas.openxmlformats.org/officeDocument/2006/relationships/themeOverride" Target="../theme/themeOverride22.xml"/></Relationships>
</file>

<file path=xl/charts/_rels/chart3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6.xml"/><Relationship Id="rId1" Type="http://schemas.openxmlformats.org/officeDocument/2006/relationships/themeOverride" Target="../theme/themeOverride23.xml"/></Relationships>
</file>

<file path=xl/charts/_rels/chart3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7.xml"/><Relationship Id="rId1" Type="http://schemas.openxmlformats.org/officeDocument/2006/relationships/themeOverride" Target="../theme/themeOverride24.xml"/></Relationships>
</file>

<file path=xl/charts/_rels/chart3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8.xml"/><Relationship Id="rId1" Type="http://schemas.openxmlformats.org/officeDocument/2006/relationships/themeOverride" Target="../theme/themeOverride25.xml"/></Relationships>
</file>

<file path=xl/charts/_rels/chart3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9.xml"/><Relationship Id="rId1" Type="http://schemas.openxmlformats.org/officeDocument/2006/relationships/themeOverride" Target="../theme/themeOverride26.xml"/></Relationships>
</file>

<file path=xl/charts/_rels/chart3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0.xml"/><Relationship Id="rId1" Type="http://schemas.openxmlformats.org/officeDocument/2006/relationships/themeOverride" Target="../theme/themeOverride27.xml"/></Relationships>
</file>

<file path=xl/charts/_rels/chart3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1.xml"/><Relationship Id="rId1" Type="http://schemas.openxmlformats.org/officeDocument/2006/relationships/themeOverride" Target="../theme/themeOverride2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2.xml"/><Relationship Id="rId1" Type="http://schemas.openxmlformats.org/officeDocument/2006/relationships/themeOverride" Target="../theme/themeOverride29.xml"/></Relationships>
</file>

<file path=xl/charts/_rels/chart4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3.xml"/><Relationship Id="rId1" Type="http://schemas.openxmlformats.org/officeDocument/2006/relationships/themeOverride" Target="../theme/themeOverride30.xml"/></Relationships>
</file>

<file path=xl/charts/_rels/chart4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4.xml"/><Relationship Id="rId1" Type="http://schemas.openxmlformats.org/officeDocument/2006/relationships/themeOverride" Target="../theme/themeOverride31.xml"/></Relationships>
</file>

<file path=xl/charts/_rels/chart4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5.xml"/><Relationship Id="rId1" Type="http://schemas.openxmlformats.org/officeDocument/2006/relationships/themeOverride" Target="../theme/themeOverride32.xml"/></Relationships>
</file>

<file path=xl/charts/_rels/chart4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6.xml"/><Relationship Id="rId1" Type="http://schemas.openxmlformats.org/officeDocument/2006/relationships/themeOverride" Target="../theme/themeOverride33.xml"/></Relationships>
</file>

<file path=xl/charts/_rels/chart4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7.xml"/><Relationship Id="rId1" Type="http://schemas.openxmlformats.org/officeDocument/2006/relationships/themeOverride" Target="../theme/themeOverride34.xml"/></Relationships>
</file>

<file path=xl/charts/_rels/chart4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8.xml"/><Relationship Id="rId1" Type="http://schemas.openxmlformats.org/officeDocument/2006/relationships/themeOverride" Target="../theme/themeOverride35.xml"/></Relationships>
</file>

<file path=xl/charts/_rels/chart4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9.xml"/><Relationship Id="rId1" Type="http://schemas.openxmlformats.org/officeDocument/2006/relationships/themeOverride" Target="../theme/themeOverride36.xml"/></Relationships>
</file>

<file path=xl/charts/_rels/chart4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0.xml"/><Relationship Id="rId1" Type="http://schemas.openxmlformats.org/officeDocument/2006/relationships/themeOverride" Target="../theme/themeOverride37.xml"/></Relationships>
</file>

<file path=xl/charts/_rels/chart4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1.xml"/><Relationship Id="rId1" Type="http://schemas.openxmlformats.org/officeDocument/2006/relationships/themeOverride" Target="../theme/themeOverride3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2.xml"/><Relationship Id="rId1" Type="http://schemas.openxmlformats.org/officeDocument/2006/relationships/themeOverride" Target="../theme/themeOverride39.xml"/></Relationships>
</file>

<file path=xl/charts/_rels/chart5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3.xml"/><Relationship Id="rId1" Type="http://schemas.openxmlformats.org/officeDocument/2006/relationships/themeOverride" Target="../theme/themeOverride40.xml"/></Relationships>
</file>

<file path=xl/charts/_rels/chart5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4.xml"/><Relationship Id="rId1" Type="http://schemas.openxmlformats.org/officeDocument/2006/relationships/themeOverride" Target="../theme/themeOverride41.xml"/></Relationships>
</file>

<file path=xl/charts/_rels/chart5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5.xml"/><Relationship Id="rId1" Type="http://schemas.openxmlformats.org/officeDocument/2006/relationships/themeOverride" Target="../theme/themeOverride42.xml"/></Relationships>
</file>

<file path=xl/charts/_rels/chart5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6.xml"/><Relationship Id="rId1" Type="http://schemas.openxmlformats.org/officeDocument/2006/relationships/themeOverride" Target="../theme/themeOverride43.xml"/></Relationships>
</file>

<file path=xl/charts/_rels/chart5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7.xml"/><Relationship Id="rId1" Type="http://schemas.openxmlformats.org/officeDocument/2006/relationships/themeOverride" Target="../theme/themeOverride44.xml"/></Relationships>
</file>

<file path=xl/charts/_rels/chart5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8.xml"/><Relationship Id="rId1" Type="http://schemas.openxmlformats.org/officeDocument/2006/relationships/themeOverride" Target="../theme/themeOverride45.xml"/></Relationships>
</file>

<file path=xl/charts/_rels/chart5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9.xml"/><Relationship Id="rId1" Type="http://schemas.openxmlformats.org/officeDocument/2006/relationships/themeOverride" Target="../theme/themeOverride46.xml"/></Relationships>
</file>

<file path=xl/charts/_rels/chart5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0.xml"/><Relationship Id="rId1" Type="http://schemas.openxmlformats.org/officeDocument/2006/relationships/themeOverride" Target="../theme/themeOverride47.xml"/></Relationships>
</file>

<file path=xl/charts/_rels/chart5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1.xml"/><Relationship Id="rId1" Type="http://schemas.openxmlformats.org/officeDocument/2006/relationships/themeOverride" Target="../theme/themeOverride4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2.xml"/><Relationship Id="rId1" Type="http://schemas.openxmlformats.org/officeDocument/2006/relationships/themeOverride" Target="../theme/themeOverride49.xml"/></Relationships>
</file>

<file path=xl/charts/_rels/chart6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3.xml"/><Relationship Id="rId1" Type="http://schemas.openxmlformats.org/officeDocument/2006/relationships/themeOverride" Target="../theme/themeOverride50.xml"/></Relationships>
</file>

<file path=xl/charts/_rels/chart6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4.xml"/><Relationship Id="rId1" Type="http://schemas.openxmlformats.org/officeDocument/2006/relationships/themeOverride" Target="../theme/themeOverride51.xml"/></Relationships>
</file>

<file path=xl/charts/_rels/chart6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5.xml"/><Relationship Id="rId1" Type="http://schemas.openxmlformats.org/officeDocument/2006/relationships/themeOverride" Target="../theme/themeOverride52.xml"/></Relationships>
</file>

<file path=xl/charts/_rels/chart6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6.xml"/><Relationship Id="rId1" Type="http://schemas.openxmlformats.org/officeDocument/2006/relationships/themeOverride" Target="../theme/themeOverride53.xml"/></Relationships>
</file>

<file path=xl/charts/_rels/chart6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7.xml"/><Relationship Id="rId1" Type="http://schemas.openxmlformats.org/officeDocument/2006/relationships/themeOverride" Target="../theme/themeOverride54.xml"/></Relationships>
</file>

<file path=xl/charts/_rels/chart6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8.xml"/><Relationship Id="rId1" Type="http://schemas.openxmlformats.org/officeDocument/2006/relationships/themeOverride" Target="../theme/themeOverride55.xml"/></Relationships>
</file>

<file path=xl/charts/_rels/chart6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9.xml"/><Relationship Id="rId1" Type="http://schemas.openxmlformats.org/officeDocument/2006/relationships/themeOverride" Target="../theme/themeOverride56.xml"/></Relationships>
</file>

<file path=xl/charts/_rels/chart6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0.xml"/><Relationship Id="rId1" Type="http://schemas.openxmlformats.org/officeDocument/2006/relationships/themeOverride" Target="../theme/themeOverride57.xml"/></Relationships>
</file>

<file path=xl/charts/_rels/chart6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1.xml"/><Relationship Id="rId1" Type="http://schemas.openxmlformats.org/officeDocument/2006/relationships/themeOverride" Target="../theme/themeOverride5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2.xml"/><Relationship Id="rId1" Type="http://schemas.openxmlformats.org/officeDocument/2006/relationships/themeOverride" Target="../theme/themeOverride59.xml"/></Relationships>
</file>

<file path=xl/charts/_rels/chart7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3.xml"/><Relationship Id="rId1" Type="http://schemas.openxmlformats.org/officeDocument/2006/relationships/themeOverride" Target="../theme/themeOverride60.xml"/></Relationships>
</file>

<file path=xl/charts/_rels/chart7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4.xml"/><Relationship Id="rId1" Type="http://schemas.openxmlformats.org/officeDocument/2006/relationships/themeOverride" Target="../theme/themeOverride61.xml"/></Relationships>
</file>

<file path=xl/charts/_rels/chart7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5.xml"/><Relationship Id="rId1" Type="http://schemas.openxmlformats.org/officeDocument/2006/relationships/themeOverride" Target="../theme/themeOverride62.xml"/></Relationships>
</file>

<file path=xl/charts/_rels/chart7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6.xml"/><Relationship Id="rId1" Type="http://schemas.openxmlformats.org/officeDocument/2006/relationships/themeOverride" Target="../theme/themeOverride63.xml"/></Relationships>
</file>

<file path=xl/charts/_rels/chart7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7.xml"/><Relationship Id="rId1" Type="http://schemas.openxmlformats.org/officeDocument/2006/relationships/themeOverride" Target="../theme/themeOverride64.xml"/></Relationships>
</file>

<file path=xl/charts/_rels/chart7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8.xml"/><Relationship Id="rId1" Type="http://schemas.openxmlformats.org/officeDocument/2006/relationships/themeOverride" Target="../theme/themeOverride65.xml"/></Relationships>
</file>

<file path=xl/charts/_rels/chart7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9.xml"/><Relationship Id="rId1" Type="http://schemas.openxmlformats.org/officeDocument/2006/relationships/themeOverride" Target="../theme/themeOverride66.xml"/></Relationships>
</file>

<file path=xl/charts/_rels/chart7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0.xml"/><Relationship Id="rId1" Type="http://schemas.openxmlformats.org/officeDocument/2006/relationships/themeOverride" Target="../theme/themeOverride67.xml"/></Relationships>
</file>

<file path=xl/charts/_rels/chart7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1.xml"/><Relationship Id="rId1" Type="http://schemas.openxmlformats.org/officeDocument/2006/relationships/themeOverride" Target="../theme/themeOverride6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2.xml"/><Relationship Id="rId1" Type="http://schemas.openxmlformats.org/officeDocument/2006/relationships/themeOverride" Target="../theme/themeOverride69.xml"/></Relationships>
</file>

<file path=xl/charts/_rels/chart8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3.xml"/><Relationship Id="rId1" Type="http://schemas.openxmlformats.org/officeDocument/2006/relationships/themeOverride" Target="../theme/themeOverride70.xml"/></Relationships>
</file>

<file path=xl/charts/_rels/chart8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4.xml"/><Relationship Id="rId1" Type="http://schemas.openxmlformats.org/officeDocument/2006/relationships/themeOverride" Target="../theme/themeOverride71.xml"/></Relationships>
</file>

<file path=xl/charts/_rels/chart8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5.xml"/><Relationship Id="rId1" Type="http://schemas.openxmlformats.org/officeDocument/2006/relationships/themeOverride" Target="../theme/themeOverride72.xml"/></Relationships>
</file>

<file path=xl/charts/_rels/chart8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6.xml"/><Relationship Id="rId1" Type="http://schemas.openxmlformats.org/officeDocument/2006/relationships/themeOverride" Target="../theme/themeOverride73.xml"/></Relationships>
</file>

<file path=xl/charts/_rels/chart8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7.xml"/><Relationship Id="rId1" Type="http://schemas.openxmlformats.org/officeDocument/2006/relationships/themeOverride" Target="../theme/themeOverride74.xml"/></Relationships>
</file>

<file path=xl/charts/_rels/chart8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8.xml"/><Relationship Id="rId1" Type="http://schemas.openxmlformats.org/officeDocument/2006/relationships/themeOverride" Target="../theme/themeOverride75.xml"/></Relationships>
</file>

<file path=xl/charts/_rels/chart8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9.xml"/><Relationship Id="rId1" Type="http://schemas.openxmlformats.org/officeDocument/2006/relationships/themeOverride" Target="../theme/themeOverride76.xml"/></Relationships>
</file>

<file path=xl/charts/_rels/chart8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0.xml"/><Relationship Id="rId1" Type="http://schemas.openxmlformats.org/officeDocument/2006/relationships/themeOverride" Target="../theme/themeOverride77.xml"/></Relationships>
</file>

<file path=xl/charts/_rels/chart8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1.xml"/><Relationship Id="rId1" Type="http://schemas.openxmlformats.org/officeDocument/2006/relationships/themeOverride" Target="../theme/themeOverride7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2.xml"/><Relationship Id="rId1" Type="http://schemas.openxmlformats.org/officeDocument/2006/relationships/themeOverride" Target="../theme/themeOverride7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uk-UA" sz="2000"/>
              <a:t>Рейтинги </a:t>
            </a:r>
            <a:r>
              <a:rPr lang="uk-UA" sz="2000" u="sng"/>
              <a:t>апеляційних</a:t>
            </a:r>
            <a:r>
              <a:rPr lang="uk-UA" sz="2000" u="sng" baseline="0"/>
              <a:t> загальних </a:t>
            </a:r>
            <a:r>
              <a:rPr lang="uk-UA" sz="2000" u="sng"/>
              <a:t>судів</a:t>
            </a:r>
            <a:r>
              <a:rPr lang="uk-UA" sz="2000"/>
              <a:t> за 2018 рік</a:t>
            </a:r>
          </a:p>
          <a:p>
            <a:pPr>
              <a:defRPr sz="2000"/>
            </a:pPr>
            <a:endParaRPr lang="uk-UA" sz="2000"/>
          </a:p>
        </c:rich>
      </c:tx>
      <c:layout>
        <c:manualLayout>
          <c:xMode val="edge"/>
          <c:yMode val="edge"/>
          <c:x val="0.11624009101362164"/>
          <c:y val="1.63041733976656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094190974347E-2"/>
          <c:y val="0.14480085470085471"/>
          <c:w val="0.92423516414141416"/>
          <c:h val="0.78362435897435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'!$C$9</c:f>
                  <c:strCache>
                    <c:ptCount val="1"/>
                    <c:pt idx="0">
                      <c:v>Вінницький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'!$C$10</c:f>
                  <c:strCache>
                    <c:ptCount val="1"/>
                    <c:pt idx="0">
                      <c:v>Волинський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'!$C$11</c:f>
                  <c:strCache>
                    <c:ptCount val="1"/>
                    <c:pt idx="0">
                      <c:v>Дніпровський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</c:f>
                  <c:strCache>
                    <c:ptCount val="1"/>
                    <c:pt idx="0">
                      <c:v>Донецький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'!$C$13</c:f>
                  <c:strCache>
                    <c:ptCount val="1"/>
                    <c:pt idx="0">
                      <c:v>Житомирський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'!$C$14</c:f>
                  <c:strCache>
                    <c:ptCount val="1"/>
                    <c:pt idx="0">
                      <c:v>Закарпатський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'!$C$15</c:f>
                  <c:strCache>
                    <c:ptCount val="1"/>
                    <c:pt idx="0">
                      <c:v>Запорізький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'!$C$16</c:f>
                  <c:strCache>
                    <c:ptCount val="1"/>
                    <c:pt idx="0">
                      <c:v>Івано-Франківський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'!$C$17</c:f>
                  <c:strCache>
                    <c:ptCount val="1"/>
                    <c:pt idx="0">
                      <c:v>Кропивницький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'!$C$18</c:f>
                  <c:strCache>
                    <c:ptCount val="1"/>
                    <c:pt idx="0">
                      <c:v>Луганський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'!$C$19</c:f>
                  <c:strCache>
                    <c:ptCount val="1"/>
                    <c:pt idx="0">
                      <c:v>Львівський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'!$C$20</c:f>
                  <c:strCache>
                    <c:ptCount val="1"/>
                    <c:pt idx="0">
                      <c:v>Миколаївський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'!$C$21</c:f>
                  <c:strCache>
                    <c:ptCount val="1"/>
                    <c:pt idx="0">
                      <c:v>Одеський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'!$C$22</c:f>
                  <c:strCache>
                    <c:ptCount val="1"/>
                    <c:pt idx="0">
                      <c:v>Полтавський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'!$C$23</c:f>
                  <c:strCache>
                    <c:ptCount val="1"/>
                    <c:pt idx="0">
                      <c:v>Рівненський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'!$C$24</c:f>
                  <c:strCache>
                    <c:ptCount val="1"/>
                    <c:pt idx="0">
                      <c:v>Сумський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'!$C$25</c:f>
                  <c:strCache>
                    <c:ptCount val="1"/>
                    <c:pt idx="0">
                      <c:v>Тернопільський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'!$C$26</c:f>
                  <c:strCache>
                    <c:ptCount val="1"/>
                    <c:pt idx="0">
                      <c:v>Харківський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'!$C$27</c:f>
                  <c:strCache>
                    <c:ptCount val="1"/>
                    <c:pt idx="0">
                      <c:v>Херсонський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'!$C$28</c:f>
                  <c:strCache>
                    <c:ptCount val="1"/>
                    <c:pt idx="0">
                      <c:v>Хмельницький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'!$C$29</c:f>
                  <c:strCache>
                    <c:ptCount val="1"/>
                    <c:pt idx="0">
                      <c:v>Черкаський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'!$C$30</c:f>
                  <c:strCache>
                    <c:ptCount val="1"/>
                    <c:pt idx="0">
                      <c:v>Чернівецький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'!$C$31</c:f>
                  <c:strCache>
                    <c:ptCount val="1"/>
                    <c:pt idx="0">
                      <c:v>Чернігівський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'!$C$32</c:f>
                  <c:strCache>
                    <c:ptCount val="1"/>
                    <c:pt idx="0">
                      <c:v>Київський апеляційний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0"/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'!$H$9:$H$32</c:f>
              <c:numCache>
                <c:formatCode>0%</c:formatCode>
                <c:ptCount val="24"/>
                <c:pt idx="0">
                  <c:v>1.87</c:v>
                </c:pt>
                <c:pt idx="1">
                  <c:v>0.57000000000000006</c:v>
                </c:pt>
                <c:pt idx="2">
                  <c:v>2.5</c:v>
                </c:pt>
                <c:pt idx="3">
                  <c:v>0.05</c:v>
                </c:pt>
                <c:pt idx="4">
                  <c:v>1.64</c:v>
                </c:pt>
                <c:pt idx="5">
                  <c:v>0.74</c:v>
                </c:pt>
                <c:pt idx="6">
                  <c:v>3.06</c:v>
                </c:pt>
                <c:pt idx="7">
                  <c:v>0.35</c:v>
                </c:pt>
                <c:pt idx="8">
                  <c:v>0.55000000000000004</c:v>
                </c:pt>
                <c:pt idx="9">
                  <c:v>-0.26</c:v>
                </c:pt>
                <c:pt idx="10">
                  <c:v>0.90999999999999992</c:v>
                </c:pt>
                <c:pt idx="11">
                  <c:v>0.64</c:v>
                </c:pt>
                <c:pt idx="12">
                  <c:v>2.31</c:v>
                </c:pt>
                <c:pt idx="13">
                  <c:v>1.28</c:v>
                </c:pt>
                <c:pt idx="14">
                  <c:v>1.31</c:v>
                </c:pt>
                <c:pt idx="15">
                  <c:v>2.56</c:v>
                </c:pt>
                <c:pt idx="16">
                  <c:v>0.46</c:v>
                </c:pt>
                <c:pt idx="17">
                  <c:v>2.4499999999999997</c:v>
                </c:pt>
                <c:pt idx="18">
                  <c:v>-0.06</c:v>
                </c:pt>
                <c:pt idx="19">
                  <c:v>1.8800000000000001</c:v>
                </c:pt>
                <c:pt idx="20">
                  <c:v>1.47</c:v>
                </c:pt>
                <c:pt idx="21">
                  <c:v>-0.57999999999999996</c:v>
                </c:pt>
                <c:pt idx="22">
                  <c:v>0.26</c:v>
                </c:pt>
                <c:pt idx="23">
                  <c:v>1.25</c:v>
                </c:pt>
              </c:numCache>
            </c:numRef>
          </c:xVal>
          <c:yVal>
            <c:numRef>
              <c:f>'графіки '!$I$9:$I$32</c:f>
              <c:numCache>
                <c:formatCode>0%</c:formatCode>
                <c:ptCount val="24"/>
                <c:pt idx="0">
                  <c:v>0.68</c:v>
                </c:pt>
                <c:pt idx="1">
                  <c:v>0.48000000000000004</c:v>
                </c:pt>
                <c:pt idx="2">
                  <c:v>-0.34</c:v>
                </c:pt>
                <c:pt idx="3">
                  <c:v>0.27999999999999997</c:v>
                </c:pt>
                <c:pt idx="4">
                  <c:v>0.54</c:v>
                </c:pt>
                <c:pt idx="5">
                  <c:v>-1.33</c:v>
                </c:pt>
                <c:pt idx="6">
                  <c:v>-5.999999999999997E-2</c:v>
                </c:pt>
                <c:pt idx="7">
                  <c:v>0.55000000000000004</c:v>
                </c:pt>
                <c:pt idx="8">
                  <c:v>0.39000000000000007</c:v>
                </c:pt>
                <c:pt idx="9">
                  <c:v>0.37</c:v>
                </c:pt>
                <c:pt idx="10">
                  <c:v>-0.7</c:v>
                </c:pt>
                <c:pt idx="11">
                  <c:v>0.45</c:v>
                </c:pt>
                <c:pt idx="12">
                  <c:v>-0.53</c:v>
                </c:pt>
                <c:pt idx="13">
                  <c:v>0.32</c:v>
                </c:pt>
                <c:pt idx="14">
                  <c:v>0.4</c:v>
                </c:pt>
                <c:pt idx="15">
                  <c:v>0.32</c:v>
                </c:pt>
                <c:pt idx="16">
                  <c:v>0.64</c:v>
                </c:pt>
                <c:pt idx="17">
                  <c:v>0.14000000000000007</c:v>
                </c:pt>
                <c:pt idx="18">
                  <c:v>0.22</c:v>
                </c:pt>
                <c:pt idx="19">
                  <c:v>0.59</c:v>
                </c:pt>
                <c:pt idx="20">
                  <c:v>0.32999999999999996</c:v>
                </c:pt>
                <c:pt idx="21">
                  <c:v>0.56000000000000005</c:v>
                </c:pt>
                <c:pt idx="22">
                  <c:v>0.47000000000000003</c:v>
                </c:pt>
                <c:pt idx="23">
                  <c:v>0.5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769408"/>
        <c:axId val="122771328"/>
      </c:scatterChart>
      <c:valAx>
        <c:axId val="12276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2771328"/>
        <c:crosses val="autoZero"/>
        <c:crossBetween val="midCat"/>
      </c:valAx>
      <c:valAx>
        <c:axId val="12277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276940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Рейтинги </a:t>
            </a:r>
            <a:r>
              <a:rPr lang="uk-UA" u="sng"/>
              <a:t>МЗС Волинської області</a:t>
            </a:r>
            <a:r>
              <a:rPr lang="uk-UA"/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944215703287755E-2"/>
          <c:y val="0.10891454704350445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'!$C$170</c:f>
                  <c:strCache>
                    <c:ptCount val="1"/>
                    <c:pt idx="0">
                      <c:v>Володимир-Волинський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'!$C$171</c:f>
                  <c:strCache>
                    <c:ptCount val="1"/>
                    <c:pt idx="0">
                      <c:v>Горохівський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'!$C$172</c:f>
                  <c:strCache>
                    <c:ptCount val="1"/>
                    <c:pt idx="0">
                      <c:v>Іваничівський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'!$C$173</c:f>
                  <c:strCache>
                    <c:ptCount val="1"/>
                    <c:pt idx="0">
                      <c:v>Камінь-Каширський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'!$C$174</c:f>
                  <c:strCache>
                    <c:ptCount val="1"/>
                    <c:pt idx="0">
                      <c:v>Ківерцівський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'!$C$175</c:f>
                  <c:strCache>
                    <c:ptCount val="1"/>
                    <c:pt idx="0">
                      <c:v>Ковельський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'!$C$176</c:f>
                  <c:strCache>
                    <c:ptCount val="1"/>
                    <c:pt idx="0">
                      <c:v>Локачинський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'!$C$177</c:f>
                  <c:strCache>
                    <c:ptCount val="1"/>
                    <c:pt idx="0">
                      <c:v>Луцький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'!$C$178</c:f>
                  <c:strCache>
                    <c:ptCount val="1"/>
                    <c:pt idx="0">
                      <c:v>Любешівський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'!$C$179</c:f>
                  <c:strCache>
                    <c:ptCount val="1"/>
                    <c:pt idx="0">
                      <c:v>Любомльський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'!$C$180</c:f>
                  <c:strCache>
                    <c:ptCount val="1"/>
                    <c:pt idx="0">
                      <c:v>Маневицький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'!$C$181</c:f>
                  <c:strCache>
                    <c:ptCount val="1"/>
                    <c:pt idx="0">
                      <c:v>Нововолинський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'!$C$182</c:f>
                  <c:strCache>
                    <c:ptCount val="1"/>
                    <c:pt idx="0">
                      <c:v>Ратнівський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'!$C$183</c:f>
                  <c:strCache>
                    <c:ptCount val="1"/>
                    <c:pt idx="0">
                      <c:v>Рожищенський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'!$C$184</c:f>
                  <c:strCache>
                    <c:ptCount val="1"/>
                    <c:pt idx="0">
                      <c:v>Старовижівський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'!$C$185</c:f>
                  <c:strCache>
                    <c:ptCount val="1"/>
                    <c:pt idx="0">
                      <c:v>Турійський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'!$C$186</c:f>
                  <c:strCache>
                    <c:ptCount val="1"/>
                    <c:pt idx="0">
                      <c:v>Шацький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'!$H$170:$H$186</c:f>
              <c:numCache>
                <c:formatCode>0%</c:formatCode>
                <c:ptCount val="17"/>
                <c:pt idx="0">
                  <c:v>-0.16</c:v>
                </c:pt>
                <c:pt idx="1">
                  <c:v>-0.4</c:v>
                </c:pt>
                <c:pt idx="2">
                  <c:v>-0.41000000000000003</c:v>
                </c:pt>
                <c:pt idx="3">
                  <c:v>-1.04</c:v>
                </c:pt>
                <c:pt idx="4">
                  <c:v>2.46</c:v>
                </c:pt>
                <c:pt idx="5">
                  <c:v>-0.19</c:v>
                </c:pt>
                <c:pt idx="6">
                  <c:v>-1.83</c:v>
                </c:pt>
                <c:pt idx="7">
                  <c:v>0.38</c:v>
                </c:pt>
                <c:pt idx="8">
                  <c:v>-1.1200000000000001</c:v>
                </c:pt>
                <c:pt idx="9">
                  <c:v>-0.3</c:v>
                </c:pt>
                <c:pt idx="10">
                  <c:v>-0.7</c:v>
                </c:pt>
                <c:pt idx="11">
                  <c:v>-0.22</c:v>
                </c:pt>
                <c:pt idx="12">
                  <c:v>-1.18</c:v>
                </c:pt>
                <c:pt idx="13">
                  <c:v>-0.77</c:v>
                </c:pt>
                <c:pt idx="14">
                  <c:v>-2.5499999999999998</c:v>
                </c:pt>
                <c:pt idx="15">
                  <c:v>-3.4000000000000004</c:v>
                </c:pt>
                <c:pt idx="16">
                  <c:v>-1.94</c:v>
                </c:pt>
              </c:numCache>
            </c:numRef>
          </c:xVal>
          <c:yVal>
            <c:numRef>
              <c:f>'графіки '!$I$170:$I$186</c:f>
              <c:numCache>
                <c:formatCode>0%</c:formatCode>
                <c:ptCount val="17"/>
                <c:pt idx="0">
                  <c:v>-0.20999999999999996</c:v>
                </c:pt>
                <c:pt idx="1">
                  <c:v>-1.44</c:v>
                </c:pt>
                <c:pt idx="2">
                  <c:v>-1.92</c:v>
                </c:pt>
                <c:pt idx="3">
                  <c:v>-1.5699999999999998</c:v>
                </c:pt>
                <c:pt idx="4">
                  <c:v>0.12999999999999995</c:v>
                </c:pt>
                <c:pt idx="5">
                  <c:v>-0.53</c:v>
                </c:pt>
                <c:pt idx="6">
                  <c:v>-0.87</c:v>
                </c:pt>
                <c:pt idx="7">
                  <c:v>-0.13000000000000006</c:v>
                </c:pt>
                <c:pt idx="8">
                  <c:v>-1.25</c:v>
                </c:pt>
                <c:pt idx="9">
                  <c:v>-0.83000000000000007</c:v>
                </c:pt>
                <c:pt idx="10">
                  <c:v>-2.3099999999999996</c:v>
                </c:pt>
                <c:pt idx="11">
                  <c:v>-1.6600000000000001</c:v>
                </c:pt>
                <c:pt idx="12">
                  <c:v>-0.63000000000000012</c:v>
                </c:pt>
                <c:pt idx="13">
                  <c:v>-1.84</c:v>
                </c:pt>
                <c:pt idx="14">
                  <c:v>-3.06</c:v>
                </c:pt>
                <c:pt idx="15">
                  <c:v>-7.52</c:v>
                </c:pt>
                <c:pt idx="16">
                  <c:v>-1.8800000000000001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426304"/>
        <c:axId val="125321984"/>
      </c:scatterChart>
      <c:valAx>
        <c:axId val="125426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5321984"/>
        <c:crosses val="autoZero"/>
        <c:crossBetween val="midCat"/>
      </c:valAx>
      <c:valAx>
        <c:axId val="12532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542630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МЗС Дніпропетровської  області</a:t>
            </a:r>
            <a:r>
              <a:rPr lang="uk-UA" sz="1800" u="none"/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0944215703287755E-2"/>
          <c:y val="0.10891454704350445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'!$C$188</c:f>
                  <c:strCache>
                    <c:ptCount val="1"/>
                    <c:pt idx="0">
                      <c:v>Амур-Нижньодніпровський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'!$C$189</c:f>
                  <c:strCache>
                    <c:ptCount val="1"/>
                    <c:pt idx="0">
                      <c:v>Апостолівський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'!$C$190</c:f>
                  <c:strCache>
                    <c:ptCount val="1"/>
                    <c:pt idx="0">
                      <c:v>Бабушкінський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'!$C$191</c:f>
                  <c:strCache>
                    <c:ptCount val="1"/>
                    <c:pt idx="0">
                      <c:v>Баглійський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'!$C$192</c:f>
                  <c:strCache>
                    <c:ptCount val="1"/>
                    <c:pt idx="0">
                      <c:v>Васильківський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'!$C$193</c:f>
                  <c:strCache>
                    <c:ptCount val="1"/>
                    <c:pt idx="0">
                      <c:v>Верхньодніпровський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'!$C$194</c:f>
                  <c:strCache>
                    <c:ptCount val="1"/>
                    <c:pt idx="0">
                      <c:v>Вільногірський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'!$C$195</c:f>
                  <c:strCache>
                    <c:ptCount val="1"/>
                    <c:pt idx="0">
                      <c:v>Дзержинський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'!$C$196</c:f>
                  <c:strCache>
                    <c:ptCount val="1"/>
                    <c:pt idx="0">
                      <c:v>Дніпровський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'!$C$197</c:f>
                  <c:strCache>
                    <c:ptCount val="1"/>
                    <c:pt idx="0">
                      <c:v>Дніпропетровський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'!$C$198</c:f>
                  <c:strCache>
                    <c:ptCount val="1"/>
                    <c:pt idx="0">
                      <c:v>Довгинцівський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'!$C$199</c:f>
                  <c:strCache>
                    <c:ptCount val="1"/>
                    <c:pt idx="0">
                      <c:v>Жовтневий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'!$C$200</c:f>
                  <c:strCache>
                    <c:ptCount val="1"/>
                    <c:pt idx="0">
                      <c:v>Жовтневий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'!$C$201</c:f>
                  <c:strCache>
                    <c:ptCount val="1"/>
                    <c:pt idx="0">
                      <c:v>Жовтоводський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'!$C$202</c:f>
                  <c:strCache>
                    <c:ptCount val="1"/>
                    <c:pt idx="0">
                      <c:v>Заводський районний суд м.Дніпродзержинська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'!$C$203</c:f>
                  <c:strCache>
                    <c:ptCount val="1"/>
                    <c:pt idx="0">
                      <c:v>Інгулецький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'!$C$204</c:f>
                  <c:strCache>
                    <c:ptCount val="1"/>
                    <c:pt idx="0">
                      <c:v>Індустріальний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'!$C$205</c:f>
                  <c:strCache>
                    <c:ptCount val="1"/>
                    <c:pt idx="0">
                      <c:v>Кіровський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'!$C$206</c:f>
                  <c:strCache>
                    <c:ptCount val="1"/>
                    <c:pt idx="0">
                      <c:v>Красногвардійський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'!$C$207</c:f>
                  <c:strCache>
                    <c:ptCount val="1"/>
                    <c:pt idx="0">
                      <c:v>Криворізький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'!$C$208</c:f>
                  <c:strCache>
                    <c:ptCount val="1"/>
                    <c:pt idx="0">
                      <c:v>Криничанський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'!$C$209</c:f>
                  <c:strCache>
                    <c:ptCount val="1"/>
                    <c:pt idx="0">
                      <c:v>Ленінський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'!$C$210</c:f>
                  <c:strCache>
                    <c:ptCount val="1"/>
                    <c:pt idx="0">
                      <c:v>Магдалинівський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/>
              <c:tx>
                <c:strRef>
                  <c:f>'графіки '!$C$211</c:f>
                  <c:strCache>
                    <c:ptCount val="1"/>
                    <c:pt idx="0">
                      <c:v>Марганецький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layout/>
              <c:tx>
                <c:strRef>
                  <c:f>'графіки '!$C$212</c:f>
                  <c:strCache>
                    <c:ptCount val="1"/>
                    <c:pt idx="0">
                      <c:v>Межівський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/>
              <c:tx>
                <c:strRef>
                  <c:f>'графіки '!$C$213</c:f>
                  <c:strCache>
                    <c:ptCount val="1"/>
                    <c:pt idx="0">
                      <c:v>Нікопольський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/>
              <c:tx>
                <c:strRef>
                  <c:f>'графіки '!$C$214</c:f>
                  <c:strCache>
                    <c:ptCount val="1"/>
                    <c:pt idx="0">
                      <c:v>Новомосковський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/>
              <c:tx>
                <c:strRef>
                  <c:f>'графіки '!$C$215</c:f>
                  <c:strCache>
                    <c:ptCount val="1"/>
                    <c:pt idx="0">
                      <c:v>Орджонікідзевський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layout/>
              <c:tx>
                <c:strRef>
                  <c:f>'графіки '!$C$216</c:f>
                  <c:strCache>
                    <c:ptCount val="1"/>
                    <c:pt idx="0">
                      <c:v>Павлоградський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layout/>
              <c:tx>
                <c:strRef>
                  <c:f>'графіки '!$C$217</c:f>
                  <c:strCache>
                    <c:ptCount val="1"/>
                    <c:pt idx="0">
                      <c:v>Першотравенський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/>
              <c:tx>
                <c:strRef>
                  <c:f>'графіки '!$C$218</c:f>
                  <c:strCache>
                    <c:ptCount val="1"/>
                    <c:pt idx="0">
                      <c:v>Петриківський районний 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/>
              <c:tx>
                <c:strRef>
                  <c:f>'графіки '!$C$219</c:f>
                  <c:strCache>
                    <c:ptCount val="1"/>
                    <c:pt idx="0">
                      <c:v>Петропавлівський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layout/>
              <c:tx>
                <c:strRef>
                  <c:f>'графіки '!$C$220</c:f>
                  <c:strCache>
                    <c:ptCount val="1"/>
                    <c:pt idx="0">
                      <c:v>Покровський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/>
              <c:tx>
                <c:strRef>
                  <c:f>'графіки '!$C$221</c:f>
                  <c:strCache>
                    <c:ptCount val="1"/>
                    <c:pt idx="0">
                      <c:v>П'ятихатський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/>
              <c:tx>
                <c:strRef>
                  <c:f>'графіки '!$C$222</c:f>
                  <c:strCache>
                    <c:ptCount val="1"/>
                    <c:pt idx="0">
                      <c:v>Саксаганський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/>
              <c:tx>
                <c:strRef>
                  <c:f>'графіки '!$C$223</c:f>
                  <c:strCache>
                    <c:ptCount val="1"/>
                    <c:pt idx="0">
                      <c:v>Самарський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layout/>
              <c:tx>
                <c:strRef>
                  <c:f>'графіки '!$C$224</c:f>
                  <c:strCache>
                    <c:ptCount val="1"/>
                    <c:pt idx="0">
                      <c:v>Синельниківський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layout/>
              <c:tx>
                <c:strRef>
                  <c:f>'графіки '!$C$225</c:f>
                  <c:strCache>
                    <c:ptCount val="1"/>
                    <c:pt idx="0">
                      <c:v>Солонянський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layout/>
              <c:tx>
                <c:strRef>
                  <c:f>'графіки '!$C$226</c:f>
                  <c:strCache>
                    <c:ptCount val="1"/>
                    <c:pt idx="0">
                      <c:v>Софіївський районний суд Дніпропетровської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layout/>
              <c:tx>
                <c:strRef>
                  <c:f>'графіки '!$C$227</c:f>
                  <c:strCache>
                    <c:ptCount val="1"/>
                    <c:pt idx="0">
                      <c:v>Тернівський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layout/>
              <c:tx>
                <c:strRef>
                  <c:f>'графіки '!$C$228</c:f>
                  <c:strCache>
                    <c:ptCount val="1"/>
                    <c:pt idx="0">
                      <c:v>Тернівський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layout/>
              <c:tx>
                <c:strRef>
                  <c:f>'графіки '!$C$229</c:f>
                  <c:strCache>
                    <c:ptCount val="1"/>
                    <c:pt idx="0">
                      <c:v>Томаківський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layout/>
              <c:tx>
                <c:strRef>
                  <c:f>'графіки '!$C$230</c:f>
                  <c:strCache>
                    <c:ptCount val="1"/>
                    <c:pt idx="0">
                      <c:v>Царичанський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layout/>
              <c:tx>
                <c:strRef>
                  <c:f>'графіки '!$C$231</c:f>
                  <c:strCache>
                    <c:ptCount val="1"/>
                    <c:pt idx="0">
                      <c:v>Центрально-Міський районний суд м. 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layout/>
              <c:tx>
                <c:strRef>
                  <c:f>'графіки '!$C$232</c:f>
                  <c:strCache>
                    <c:ptCount val="1"/>
                    <c:pt idx="0">
                      <c:v>Широківський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layout/>
              <c:tx>
                <c:strRef>
                  <c:f>'графіки '!$C$233</c:f>
                  <c:strCache>
                    <c:ptCount val="1"/>
                    <c:pt idx="0">
                      <c:v>Юр'ївський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'!$H$188:$H$233</c:f>
              <c:numCache>
                <c:formatCode>0%</c:formatCode>
                <c:ptCount val="46"/>
                <c:pt idx="0">
                  <c:v>0.49</c:v>
                </c:pt>
                <c:pt idx="1">
                  <c:v>-7.0000000000000007E-2</c:v>
                </c:pt>
                <c:pt idx="2">
                  <c:v>0.87</c:v>
                </c:pt>
                <c:pt idx="3">
                  <c:v>0.02</c:v>
                </c:pt>
                <c:pt idx="4">
                  <c:v>-0.90999999999999992</c:v>
                </c:pt>
                <c:pt idx="5">
                  <c:v>-0.03</c:v>
                </c:pt>
                <c:pt idx="6">
                  <c:v>-1.94</c:v>
                </c:pt>
                <c:pt idx="7">
                  <c:v>0.42000000000000004</c:v>
                </c:pt>
                <c:pt idx="8">
                  <c:v>-0.61</c:v>
                </c:pt>
                <c:pt idx="9">
                  <c:v>6.0000000000000005E-2</c:v>
                </c:pt>
                <c:pt idx="10">
                  <c:v>1.1599999999999999</c:v>
                </c:pt>
                <c:pt idx="11">
                  <c:v>0.34</c:v>
                </c:pt>
                <c:pt idx="12">
                  <c:v>0.46</c:v>
                </c:pt>
                <c:pt idx="13">
                  <c:v>-0.58000000000000007</c:v>
                </c:pt>
                <c:pt idx="14">
                  <c:v>0.14000000000000001</c:v>
                </c:pt>
                <c:pt idx="15">
                  <c:v>-0.53</c:v>
                </c:pt>
                <c:pt idx="16">
                  <c:v>0.47</c:v>
                </c:pt>
                <c:pt idx="17">
                  <c:v>-0.41000000000000003</c:v>
                </c:pt>
                <c:pt idx="18">
                  <c:v>-0.03</c:v>
                </c:pt>
                <c:pt idx="19">
                  <c:v>-0.12000000000000001</c:v>
                </c:pt>
                <c:pt idx="20">
                  <c:v>2.1</c:v>
                </c:pt>
                <c:pt idx="21">
                  <c:v>0.22</c:v>
                </c:pt>
                <c:pt idx="22">
                  <c:v>0.4</c:v>
                </c:pt>
                <c:pt idx="23">
                  <c:v>-0.30000000000000004</c:v>
                </c:pt>
                <c:pt idx="24">
                  <c:v>-1.42</c:v>
                </c:pt>
                <c:pt idx="25">
                  <c:v>0.60000000000000009</c:v>
                </c:pt>
                <c:pt idx="26">
                  <c:v>-1.0000000000000009E-2</c:v>
                </c:pt>
                <c:pt idx="27">
                  <c:v>-0.66999999999999993</c:v>
                </c:pt>
                <c:pt idx="28">
                  <c:v>-0.16999999999999998</c:v>
                </c:pt>
                <c:pt idx="29">
                  <c:v>0.65</c:v>
                </c:pt>
                <c:pt idx="30">
                  <c:v>-1.36</c:v>
                </c:pt>
                <c:pt idx="31">
                  <c:v>-1</c:v>
                </c:pt>
                <c:pt idx="32">
                  <c:v>-0.99</c:v>
                </c:pt>
                <c:pt idx="33">
                  <c:v>-0.62000000000000011</c:v>
                </c:pt>
                <c:pt idx="34">
                  <c:v>0.33999999999999997</c:v>
                </c:pt>
                <c:pt idx="35">
                  <c:v>0.09</c:v>
                </c:pt>
                <c:pt idx="36">
                  <c:v>-0.06</c:v>
                </c:pt>
                <c:pt idx="37">
                  <c:v>-0.31</c:v>
                </c:pt>
                <c:pt idx="38">
                  <c:v>-0.74</c:v>
                </c:pt>
                <c:pt idx="39">
                  <c:v>-0.45</c:v>
                </c:pt>
                <c:pt idx="40">
                  <c:v>0.23</c:v>
                </c:pt>
                <c:pt idx="41">
                  <c:v>-0.99</c:v>
                </c:pt>
                <c:pt idx="42">
                  <c:v>2.34</c:v>
                </c:pt>
                <c:pt idx="43">
                  <c:v>0.85999999999999988</c:v>
                </c:pt>
                <c:pt idx="44">
                  <c:v>-0.7</c:v>
                </c:pt>
                <c:pt idx="45">
                  <c:v>-4.2</c:v>
                </c:pt>
              </c:numCache>
            </c:numRef>
          </c:xVal>
          <c:yVal>
            <c:numRef>
              <c:f>'графіки '!$I$188:$I$233</c:f>
              <c:numCache>
                <c:formatCode>0%</c:formatCode>
                <c:ptCount val="46"/>
                <c:pt idx="0">
                  <c:v>-3.9999999999999966E-2</c:v>
                </c:pt>
                <c:pt idx="1">
                  <c:v>-0.99</c:v>
                </c:pt>
                <c:pt idx="2">
                  <c:v>-1.99</c:v>
                </c:pt>
                <c:pt idx="3">
                  <c:v>-1.6099999999999999</c:v>
                </c:pt>
                <c:pt idx="4">
                  <c:v>-2.36</c:v>
                </c:pt>
                <c:pt idx="5">
                  <c:v>-0.97</c:v>
                </c:pt>
                <c:pt idx="6">
                  <c:v>-0.3</c:v>
                </c:pt>
                <c:pt idx="7">
                  <c:v>-1.65</c:v>
                </c:pt>
                <c:pt idx="8">
                  <c:v>-1.5899999999999999</c:v>
                </c:pt>
                <c:pt idx="9">
                  <c:v>-1.65</c:v>
                </c:pt>
                <c:pt idx="10">
                  <c:v>-1.1099999999999999</c:v>
                </c:pt>
                <c:pt idx="11">
                  <c:v>-1.56</c:v>
                </c:pt>
                <c:pt idx="12">
                  <c:v>-1.2799999999999998</c:v>
                </c:pt>
                <c:pt idx="13">
                  <c:v>-0.48</c:v>
                </c:pt>
                <c:pt idx="14">
                  <c:v>-1.38</c:v>
                </c:pt>
                <c:pt idx="15">
                  <c:v>-0.87</c:v>
                </c:pt>
                <c:pt idx="16">
                  <c:v>-0.52</c:v>
                </c:pt>
                <c:pt idx="17">
                  <c:v>-2.1799999999999997</c:v>
                </c:pt>
                <c:pt idx="18">
                  <c:v>-0.71</c:v>
                </c:pt>
                <c:pt idx="19">
                  <c:v>-1.5899999999999999</c:v>
                </c:pt>
                <c:pt idx="20">
                  <c:v>0.15999999999999995</c:v>
                </c:pt>
                <c:pt idx="21">
                  <c:v>-1.85</c:v>
                </c:pt>
                <c:pt idx="22">
                  <c:v>0.01</c:v>
                </c:pt>
                <c:pt idx="23">
                  <c:v>-0.12000000000000004</c:v>
                </c:pt>
                <c:pt idx="24">
                  <c:v>0.44000000000000006</c:v>
                </c:pt>
                <c:pt idx="25">
                  <c:v>-0.56000000000000005</c:v>
                </c:pt>
                <c:pt idx="26">
                  <c:v>-2.61</c:v>
                </c:pt>
                <c:pt idx="27">
                  <c:v>-0.70000000000000007</c:v>
                </c:pt>
                <c:pt idx="28">
                  <c:v>-1.05</c:v>
                </c:pt>
                <c:pt idx="29">
                  <c:v>0.31000000000000005</c:v>
                </c:pt>
                <c:pt idx="30">
                  <c:v>-2.0300000000000002</c:v>
                </c:pt>
                <c:pt idx="31">
                  <c:v>-0.35</c:v>
                </c:pt>
                <c:pt idx="32">
                  <c:v>-1.2800000000000002</c:v>
                </c:pt>
                <c:pt idx="33">
                  <c:v>-1.19</c:v>
                </c:pt>
                <c:pt idx="34">
                  <c:v>-1.17</c:v>
                </c:pt>
                <c:pt idx="35">
                  <c:v>-7.0000000000000048E-2</c:v>
                </c:pt>
                <c:pt idx="36">
                  <c:v>-1.82</c:v>
                </c:pt>
                <c:pt idx="37">
                  <c:v>-3.67</c:v>
                </c:pt>
                <c:pt idx="38">
                  <c:v>-1.5899999999999999</c:v>
                </c:pt>
                <c:pt idx="39">
                  <c:v>-1.05</c:v>
                </c:pt>
                <c:pt idx="40">
                  <c:v>-2.08</c:v>
                </c:pt>
                <c:pt idx="41">
                  <c:v>0.15000000000000002</c:v>
                </c:pt>
                <c:pt idx="42">
                  <c:v>3.0000000000000027E-2</c:v>
                </c:pt>
                <c:pt idx="43">
                  <c:v>-3.12</c:v>
                </c:pt>
                <c:pt idx="44">
                  <c:v>-14.42</c:v>
                </c:pt>
                <c:pt idx="45">
                  <c:v>0.19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536896"/>
        <c:axId val="123538816"/>
      </c:scatterChart>
      <c:valAx>
        <c:axId val="123536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3538816"/>
        <c:crosses val="autoZero"/>
        <c:crossBetween val="midCat"/>
      </c:valAx>
      <c:valAx>
        <c:axId val="123538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353689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МЗС Донецької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6327150166391884E-2"/>
          <c:y val="0.10891462598379763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layout/>
              <c:tx>
                <c:strRef>
                  <c:f>'графіки '!$C$235</c:f>
                  <c:strCache>
                    <c:ptCount val="1"/>
                    <c:pt idx="0">
                      <c:v>Артемівський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'графіки '!$C$236</c:f>
                  <c:strCache>
                    <c:ptCount val="1"/>
                    <c:pt idx="0">
                      <c:v>Великоновосілківський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'графіки '!$C$237</c:f>
                  <c:strCache>
                    <c:ptCount val="1"/>
                    <c:pt idx="0">
                      <c:v>Волноваський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'графіки '!$C$238</c:f>
                  <c:strCache>
                    <c:ptCount val="1"/>
                    <c:pt idx="0">
                      <c:v>Володарський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'графіки '!$C$239</c:f>
                  <c:strCache>
                    <c:ptCount val="1"/>
                    <c:pt idx="0">
                      <c:v>Вугледарський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'графіки '!$C$240</c:f>
                  <c:strCache>
                    <c:ptCount val="1"/>
                    <c:pt idx="0">
                      <c:v>Дзержинський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'графіки '!$C$241</c:f>
                  <c:strCache>
                    <c:ptCount val="1"/>
                    <c:pt idx="0">
                      <c:v>Димитровський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'графіки '!$C$242</c:f>
                  <c:strCache>
                    <c:ptCount val="1"/>
                    <c:pt idx="0">
                      <c:v>Добропільський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'графіки '!$C$243</c:f>
                  <c:strCache>
                    <c:ptCount val="1"/>
                    <c:pt idx="0">
                      <c:v>Дружківський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'графіки '!$C$244</c:f>
                  <c:strCache>
                    <c:ptCount val="1"/>
                    <c:pt idx="0">
                      <c:v>Жовтневий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/>
              <c:tx>
                <c:strRef>
                  <c:f>'графіки '!$C$245</c:f>
                  <c:strCache>
                    <c:ptCount val="1"/>
                    <c:pt idx="0">
                      <c:v>Іллічівський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strRef>
                  <c:f>'графіки '!$C$246</c:f>
                  <c:strCache>
                    <c:ptCount val="1"/>
                    <c:pt idx="0">
                      <c:v>Костянтинівський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strRef>
                  <c:f>'графіки '!$C$247</c:f>
                  <c:strCache>
                    <c:ptCount val="1"/>
                    <c:pt idx="0">
                      <c:v>Краматорський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strRef>
                  <c:f>'графіки '!$C$248</c:f>
                  <c:strCache>
                    <c:ptCount val="1"/>
                    <c:pt idx="0">
                      <c:v>Красноармійський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strRef>
                  <c:f>'графіки '!$C$249</c:f>
                  <c:strCache>
                    <c:ptCount val="1"/>
                    <c:pt idx="0">
                      <c:v>Краснолиманський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/>
              <c:tx>
                <c:strRef>
                  <c:f>'графіки '!$C$250</c:f>
                  <c:strCache>
                    <c:ptCount val="1"/>
                    <c:pt idx="0">
                      <c:v>Мар'їнський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strRef>
                  <c:f>'графіки '!$C$251</c:f>
                  <c:strCache>
                    <c:ptCount val="1"/>
                    <c:pt idx="0">
                      <c:v>Новогродівський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strRef>
                  <c:f>'графіки '!$C$252</c:f>
                  <c:strCache>
                    <c:ptCount val="1"/>
                    <c:pt idx="0">
                      <c:v>Олександрівський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strRef>
                  <c:f>'графіки '!$C$253</c:f>
                  <c:strCache>
                    <c:ptCount val="1"/>
                    <c:pt idx="0">
                      <c:v>Орджонікідзевський районний суд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/>
              <c:tx>
                <c:strRef>
                  <c:f>'графіки '!$C$254</c:f>
                  <c:strCache>
                    <c:ptCount val="1"/>
                    <c:pt idx="0">
                      <c:v>Першотравневий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/>
              <c:tx>
                <c:strRef>
                  <c:f>'графіки '!$C$255</c:f>
                  <c:strCache>
                    <c:ptCount val="1"/>
                    <c:pt idx="0">
                      <c:v>Приморський районний суд м. 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strRef>
                  <c:f>'графіки '!$C$256</c:f>
                  <c:strCache>
                    <c:ptCount val="1"/>
                    <c:pt idx="0">
                      <c:v>Селидівський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/>
              <c:tx>
                <c:strRef>
                  <c:f>'графіки '!$C$257</c:f>
                  <c:strCache>
                    <c:ptCount val="1"/>
                    <c:pt idx="0">
                      <c:v>Слов'янський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'!$H$235:$H$257</c:f>
              <c:numCache>
                <c:formatCode>0%</c:formatCode>
                <c:ptCount val="23"/>
                <c:pt idx="0">
                  <c:v>0.31</c:v>
                </c:pt>
                <c:pt idx="1">
                  <c:v>-0.44</c:v>
                </c:pt>
                <c:pt idx="2">
                  <c:v>1.23</c:v>
                </c:pt>
                <c:pt idx="3">
                  <c:v>-0.62</c:v>
                </c:pt>
                <c:pt idx="4">
                  <c:v>-1.93</c:v>
                </c:pt>
                <c:pt idx="5">
                  <c:v>-0.15</c:v>
                </c:pt>
                <c:pt idx="6">
                  <c:v>7.0000000000000007E-2</c:v>
                </c:pt>
                <c:pt idx="7">
                  <c:v>-0.52</c:v>
                </c:pt>
                <c:pt idx="8">
                  <c:v>9.9999999999999985E-3</c:v>
                </c:pt>
                <c:pt idx="9">
                  <c:v>0.49</c:v>
                </c:pt>
                <c:pt idx="10">
                  <c:v>0.25</c:v>
                </c:pt>
                <c:pt idx="11">
                  <c:v>-0.12</c:v>
                </c:pt>
                <c:pt idx="12">
                  <c:v>0.43</c:v>
                </c:pt>
                <c:pt idx="13">
                  <c:v>-0.13999999999999999</c:v>
                </c:pt>
                <c:pt idx="14">
                  <c:v>-0.41000000000000003</c:v>
                </c:pt>
                <c:pt idx="15">
                  <c:v>0.75</c:v>
                </c:pt>
                <c:pt idx="16">
                  <c:v>-6.62</c:v>
                </c:pt>
                <c:pt idx="17">
                  <c:v>-2.42</c:v>
                </c:pt>
                <c:pt idx="18">
                  <c:v>0.45</c:v>
                </c:pt>
                <c:pt idx="19">
                  <c:v>1.27</c:v>
                </c:pt>
                <c:pt idx="20">
                  <c:v>0.32</c:v>
                </c:pt>
                <c:pt idx="21">
                  <c:v>0.22000000000000003</c:v>
                </c:pt>
                <c:pt idx="22">
                  <c:v>0.28000000000000003</c:v>
                </c:pt>
              </c:numCache>
            </c:numRef>
          </c:xVal>
          <c:yVal>
            <c:numRef>
              <c:f>'графіки '!$I$235:$I$257</c:f>
              <c:numCache>
                <c:formatCode>0%</c:formatCode>
                <c:ptCount val="23"/>
                <c:pt idx="0">
                  <c:v>-0.64999999999999991</c:v>
                </c:pt>
                <c:pt idx="1">
                  <c:v>-0.27</c:v>
                </c:pt>
                <c:pt idx="2">
                  <c:v>-1.25</c:v>
                </c:pt>
                <c:pt idx="3">
                  <c:v>-1.1000000000000001</c:v>
                </c:pt>
                <c:pt idx="4">
                  <c:v>-5.07</c:v>
                </c:pt>
                <c:pt idx="5">
                  <c:v>-0.22000000000000006</c:v>
                </c:pt>
                <c:pt idx="6">
                  <c:v>-0.10999999999999996</c:v>
                </c:pt>
                <c:pt idx="7">
                  <c:v>-1.0900000000000001</c:v>
                </c:pt>
                <c:pt idx="8">
                  <c:v>-4.13</c:v>
                </c:pt>
                <c:pt idx="9">
                  <c:v>-0.62</c:v>
                </c:pt>
                <c:pt idx="10">
                  <c:v>-1.1400000000000001</c:v>
                </c:pt>
                <c:pt idx="11">
                  <c:v>-0.54</c:v>
                </c:pt>
                <c:pt idx="12">
                  <c:v>-0.59</c:v>
                </c:pt>
                <c:pt idx="13">
                  <c:v>-0.69</c:v>
                </c:pt>
                <c:pt idx="14">
                  <c:v>-0.31999999999999995</c:v>
                </c:pt>
                <c:pt idx="15">
                  <c:v>-2.15</c:v>
                </c:pt>
                <c:pt idx="16">
                  <c:v>-8.6399999999999988</c:v>
                </c:pt>
                <c:pt idx="17">
                  <c:v>-0.97</c:v>
                </c:pt>
                <c:pt idx="18">
                  <c:v>-0.67999999999999994</c:v>
                </c:pt>
                <c:pt idx="19">
                  <c:v>-2.65</c:v>
                </c:pt>
                <c:pt idx="20">
                  <c:v>-0.78999999999999992</c:v>
                </c:pt>
                <c:pt idx="21">
                  <c:v>-1.69</c:v>
                </c:pt>
                <c:pt idx="22">
                  <c:v>9.9999999999999978E-2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628928"/>
        <c:axId val="123647488"/>
      </c:scatterChart>
      <c:valAx>
        <c:axId val="12362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3647488"/>
        <c:crosses val="autoZero"/>
        <c:crossBetween val="midCat"/>
      </c:valAx>
      <c:valAx>
        <c:axId val="123647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362892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900"/>
            </a:pPr>
            <a:r>
              <a:rPr lang="uk-UA" sz="1900"/>
              <a:t>Рейтинги </a:t>
            </a:r>
            <a:r>
              <a:rPr lang="uk-UA" sz="1900" u="sng"/>
              <a:t>МЗС  Житомирської області</a:t>
            </a:r>
            <a:r>
              <a:rPr lang="uk-UA" sz="1900"/>
              <a:t> </a:t>
            </a:r>
            <a:r>
              <a:rPr lang="uk-UA" sz="1900" b="1" i="0" u="none" strike="noStrike" baseline="0">
                <a:effectLst/>
              </a:rPr>
              <a:t>за 2018 рік</a:t>
            </a:r>
            <a:endParaRPr lang="uk-UA" sz="19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4766101278269417E-2"/>
          <c:y val="0.12772944444444445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'!$C$259</c:f>
                  <c:strCache>
                    <c:ptCount val="1"/>
                    <c:pt idx="0">
                      <c:v>Андрушівський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'!$C$260</c:f>
                  <c:strCache>
                    <c:ptCount val="1"/>
                    <c:pt idx="0">
                      <c:v>Баранівський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'!$C$261</c:f>
                  <c:strCache>
                    <c:ptCount val="1"/>
                    <c:pt idx="0">
                      <c:v>Бердичівський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'!$C$262</c:f>
                  <c:strCache>
                    <c:ptCount val="1"/>
                    <c:pt idx="0">
                      <c:v>Богунський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'!$C$263</c:f>
                  <c:strCache>
                    <c:ptCount val="1"/>
                    <c:pt idx="0">
                      <c:v>Брусилівський районний 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'!$C$264</c:f>
                  <c:strCache>
                    <c:ptCount val="1"/>
                    <c:pt idx="0">
                      <c:v>Володарсько-Волинський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'!$C$265</c:f>
                  <c:strCache>
                    <c:ptCount val="1"/>
                    <c:pt idx="0">
                      <c:v>Ємільчинський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'!$C$266</c:f>
                  <c:strCache>
                    <c:ptCount val="1"/>
                    <c:pt idx="0">
                      <c:v>Житомирський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'!$C$267</c:f>
                  <c:strCache>
                    <c:ptCount val="1"/>
                    <c:pt idx="0">
                      <c:v>Корольовський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'!$C$268</c:f>
                  <c:strCache>
                    <c:ptCount val="1"/>
                    <c:pt idx="0">
                      <c:v>Коростенський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'!$C$269</c:f>
                  <c:strCache>
                    <c:ptCount val="1"/>
                    <c:pt idx="0">
                      <c:v>Коростишівський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'!$C$270</c:f>
                  <c:strCache>
                    <c:ptCount val="1"/>
                    <c:pt idx="0">
                      <c:v>Лугинський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'!$C$271</c:f>
                  <c:strCache>
                    <c:ptCount val="1"/>
                    <c:pt idx="0">
                      <c:v>Любарський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'!$C$272</c:f>
                  <c:strCache>
                    <c:ptCount val="1"/>
                    <c:pt idx="0">
                      <c:v>Малинський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'!$C$273</c:f>
                  <c:strCache>
                    <c:ptCount val="1"/>
                    <c:pt idx="0">
                      <c:v>Народицький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'!$C$274</c:f>
                  <c:strCache>
                    <c:ptCount val="1"/>
                    <c:pt idx="0">
                      <c:v>Новоград-Волинський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'!$C$275</c:f>
                  <c:strCache>
                    <c:ptCount val="1"/>
                    <c:pt idx="0">
                      <c:v>Овруцький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'!$C$276</c:f>
                  <c:strCache>
                    <c:ptCount val="1"/>
                    <c:pt idx="0">
                      <c:v>Олевський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'!$C$277</c:f>
                  <c:strCache>
                    <c:ptCount val="1"/>
                    <c:pt idx="0">
                      <c:v>Попільнянський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'!$C$278</c:f>
                  <c:strCache>
                    <c:ptCount val="1"/>
                    <c:pt idx="0">
                      <c:v>Радомишльський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'!$C$279</c:f>
                  <c:strCache>
                    <c:ptCount val="1"/>
                    <c:pt idx="0">
                      <c:v>Романівський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'!$C$280</c:f>
                  <c:strCache>
                    <c:ptCount val="1"/>
                    <c:pt idx="0">
                      <c:v>Ружинський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'!$C$281</c:f>
                  <c:strCache>
                    <c:ptCount val="1"/>
                    <c:pt idx="0">
                      <c:v>Червоноармійський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'!$C$282</c:f>
                  <c:strCache>
                    <c:ptCount val="1"/>
                    <c:pt idx="0">
                      <c:v>Черняхівський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'!$C$283</c:f>
                  <c:strCache>
                    <c:ptCount val="1"/>
                    <c:pt idx="0">
                      <c:v>Чуднівський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'!$H$259:$H$283</c:f>
              <c:numCache>
                <c:formatCode>0%</c:formatCode>
                <c:ptCount val="25"/>
                <c:pt idx="0">
                  <c:v>-0.32</c:v>
                </c:pt>
                <c:pt idx="1">
                  <c:v>-0.3</c:v>
                </c:pt>
                <c:pt idx="2">
                  <c:v>-0.11</c:v>
                </c:pt>
                <c:pt idx="3">
                  <c:v>0.47</c:v>
                </c:pt>
                <c:pt idx="4">
                  <c:v>1.1199999999999999</c:v>
                </c:pt>
                <c:pt idx="5">
                  <c:v>-1.6800000000000002</c:v>
                </c:pt>
                <c:pt idx="6">
                  <c:v>-1.0900000000000001</c:v>
                </c:pt>
                <c:pt idx="7">
                  <c:v>0.06</c:v>
                </c:pt>
                <c:pt idx="8">
                  <c:v>4.0000000000000008E-2</c:v>
                </c:pt>
                <c:pt idx="9">
                  <c:v>0.62</c:v>
                </c:pt>
                <c:pt idx="10">
                  <c:v>-0.16</c:v>
                </c:pt>
                <c:pt idx="11">
                  <c:v>-2.1800000000000002</c:v>
                </c:pt>
                <c:pt idx="12">
                  <c:v>0.67</c:v>
                </c:pt>
                <c:pt idx="13">
                  <c:v>0.30000000000000004</c:v>
                </c:pt>
                <c:pt idx="14">
                  <c:v>-2.21</c:v>
                </c:pt>
                <c:pt idx="15">
                  <c:v>-0.45999999999999996</c:v>
                </c:pt>
                <c:pt idx="16">
                  <c:v>0.13</c:v>
                </c:pt>
                <c:pt idx="17">
                  <c:v>-0.64</c:v>
                </c:pt>
                <c:pt idx="18">
                  <c:v>2.0000000000000018E-2</c:v>
                </c:pt>
                <c:pt idx="19">
                  <c:v>0.31</c:v>
                </c:pt>
                <c:pt idx="20">
                  <c:v>-0.10000000000000003</c:v>
                </c:pt>
                <c:pt idx="21">
                  <c:v>-0.98</c:v>
                </c:pt>
                <c:pt idx="22">
                  <c:v>-0.87</c:v>
                </c:pt>
                <c:pt idx="23">
                  <c:v>-8.0000000000000016E-2</c:v>
                </c:pt>
                <c:pt idx="24">
                  <c:v>-0.32999999999999996</c:v>
                </c:pt>
              </c:numCache>
            </c:numRef>
          </c:xVal>
          <c:yVal>
            <c:numRef>
              <c:f>'графіки '!$I$259:$I$283</c:f>
              <c:numCache>
                <c:formatCode>0%</c:formatCode>
                <c:ptCount val="25"/>
                <c:pt idx="0">
                  <c:v>-0.56000000000000005</c:v>
                </c:pt>
                <c:pt idx="1">
                  <c:v>-0.57000000000000006</c:v>
                </c:pt>
                <c:pt idx="2">
                  <c:v>-2.4300000000000002</c:v>
                </c:pt>
                <c:pt idx="3">
                  <c:v>-0.92999999999999994</c:v>
                </c:pt>
                <c:pt idx="4">
                  <c:v>-4.3099999999999996</c:v>
                </c:pt>
                <c:pt idx="5">
                  <c:v>-10.379999999999999</c:v>
                </c:pt>
                <c:pt idx="6">
                  <c:v>-0.65</c:v>
                </c:pt>
                <c:pt idx="7">
                  <c:v>-1.5699999999999998</c:v>
                </c:pt>
                <c:pt idx="8">
                  <c:v>-1.73</c:v>
                </c:pt>
                <c:pt idx="9">
                  <c:v>-0.86</c:v>
                </c:pt>
                <c:pt idx="10">
                  <c:v>-1.7200000000000002</c:v>
                </c:pt>
                <c:pt idx="11">
                  <c:v>-0.32</c:v>
                </c:pt>
                <c:pt idx="12">
                  <c:v>-2.0999999999999996</c:v>
                </c:pt>
                <c:pt idx="13">
                  <c:v>-0.64</c:v>
                </c:pt>
                <c:pt idx="14">
                  <c:v>-1.05</c:v>
                </c:pt>
                <c:pt idx="15">
                  <c:v>-1.3599999999999999</c:v>
                </c:pt>
                <c:pt idx="16">
                  <c:v>0.25999999999999995</c:v>
                </c:pt>
                <c:pt idx="17">
                  <c:v>-1.17</c:v>
                </c:pt>
                <c:pt idx="18">
                  <c:v>-0.87999999999999989</c:v>
                </c:pt>
                <c:pt idx="19">
                  <c:v>-1.65</c:v>
                </c:pt>
                <c:pt idx="20">
                  <c:v>-2.5099999999999998</c:v>
                </c:pt>
                <c:pt idx="21">
                  <c:v>-0.47</c:v>
                </c:pt>
                <c:pt idx="22">
                  <c:v>-0.87</c:v>
                </c:pt>
                <c:pt idx="23">
                  <c:v>-2.9499999999999997</c:v>
                </c:pt>
                <c:pt idx="24">
                  <c:v>-4.6300000000000008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790080"/>
        <c:axId val="123792000"/>
      </c:scatterChart>
      <c:valAx>
        <c:axId val="12379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3792000"/>
        <c:crosses val="autoZero"/>
        <c:crossBetween val="midCat"/>
      </c:valAx>
      <c:valAx>
        <c:axId val="12379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379008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700"/>
              <a:t>Рейтинги </a:t>
            </a:r>
            <a:r>
              <a:rPr lang="uk-UA" sz="1700" u="sng"/>
              <a:t>МЗС Закрпатської</a:t>
            </a:r>
            <a:r>
              <a:rPr lang="uk-UA" sz="1700" u="sng" baseline="0"/>
              <a:t> </a:t>
            </a:r>
            <a:r>
              <a:rPr lang="uk-UA" sz="1700" u="sng"/>
              <a:t> області </a:t>
            </a:r>
            <a:r>
              <a:rPr lang="uk-UA" sz="1700" b="1" i="0" u="none" strike="noStrike" baseline="0">
                <a:effectLst/>
              </a:rPr>
              <a:t>за 2018 рік</a:t>
            </a:r>
            <a:endParaRPr lang="uk-UA" sz="1700"/>
          </a:p>
        </c:rich>
      </c:tx>
      <c:layout>
        <c:manualLayout>
          <c:xMode val="edge"/>
          <c:yMode val="edge"/>
          <c:x val="0.10558529180938243"/>
          <c:y val="1.6282051282051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'!$C$285</c:f>
                  <c:strCache>
                    <c:ptCount val="1"/>
                    <c:pt idx="0">
                      <c:v>Берегівський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'!$C$286</c:f>
                  <c:strCache>
                    <c:ptCount val="1"/>
                    <c:pt idx="0">
                      <c:v>Великоберезнянський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'!$C$287</c:f>
                  <c:strCache>
                    <c:ptCount val="1"/>
                    <c:pt idx="0">
                      <c:v>Виноградівський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'!$C$288</c:f>
                  <c:strCache>
                    <c:ptCount val="1"/>
                    <c:pt idx="0">
                      <c:v>Воловецький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'!$C$289</c:f>
                  <c:strCache>
                    <c:ptCount val="1"/>
                    <c:pt idx="0">
                      <c:v>Іршавський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'!$C$290</c:f>
                  <c:strCache>
                    <c:ptCount val="1"/>
                    <c:pt idx="0">
                      <c:v>Міжгірський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'!$C$291</c:f>
                  <c:strCache>
                    <c:ptCount val="1"/>
                    <c:pt idx="0">
                      <c:v>Мукачівський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'!$C$292</c:f>
                  <c:strCache>
                    <c:ptCount val="1"/>
                    <c:pt idx="0">
                      <c:v>Перечинський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'!$C$293</c:f>
                  <c:strCache>
                    <c:ptCount val="1"/>
                    <c:pt idx="0">
                      <c:v>Рахівський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'!$C$294</c:f>
                  <c:strCache>
                    <c:ptCount val="1"/>
                    <c:pt idx="0">
                      <c:v>Свалявський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'!$C$295</c:f>
                  <c:strCache>
                    <c:ptCount val="1"/>
                    <c:pt idx="0">
                      <c:v>Тячівський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'!$C$296</c:f>
                  <c:strCache>
                    <c:ptCount val="1"/>
                    <c:pt idx="0">
                      <c:v>Ужгородський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'!$C$297</c:f>
                  <c:strCache>
                    <c:ptCount val="1"/>
                    <c:pt idx="0">
                      <c:v>Хустський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'!$H$285:$H$297</c:f>
              <c:numCache>
                <c:formatCode>0%</c:formatCode>
                <c:ptCount val="13"/>
                <c:pt idx="0">
                  <c:v>-3.9999999999999994E-2</c:v>
                </c:pt>
                <c:pt idx="1">
                  <c:v>1.7400000000000002</c:v>
                </c:pt>
                <c:pt idx="2">
                  <c:v>0.36</c:v>
                </c:pt>
                <c:pt idx="3">
                  <c:v>-1.88</c:v>
                </c:pt>
                <c:pt idx="4">
                  <c:v>1.45</c:v>
                </c:pt>
                <c:pt idx="5">
                  <c:v>-1.38</c:v>
                </c:pt>
                <c:pt idx="6">
                  <c:v>-0.38</c:v>
                </c:pt>
                <c:pt idx="7">
                  <c:v>0.51</c:v>
                </c:pt>
                <c:pt idx="8">
                  <c:v>-0.28000000000000003</c:v>
                </c:pt>
                <c:pt idx="9">
                  <c:v>0.18000000000000002</c:v>
                </c:pt>
                <c:pt idx="10">
                  <c:v>-0.17</c:v>
                </c:pt>
                <c:pt idx="11">
                  <c:v>0.38</c:v>
                </c:pt>
                <c:pt idx="12">
                  <c:v>1.81</c:v>
                </c:pt>
              </c:numCache>
            </c:numRef>
          </c:xVal>
          <c:yVal>
            <c:numRef>
              <c:f>'графіки '!$I$285:$I$297</c:f>
              <c:numCache>
                <c:formatCode>0%</c:formatCode>
                <c:ptCount val="13"/>
                <c:pt idx="0">
                  <c:v>-0.43</c:v>
                </c:pt>
                <c:pt idx="1">
                  <c:v>0.15999999999999995</c:v>
                </c:pt>
                <c:pt idx="2">
                  <c:v>-0.63</c:v>
                </c:pt>
                <c:pt idx="3">
                  <c:v>-0.55000000000000004</c:v>
                </c:pt>
                <c:pt idx="4">
                  <c:v>0.30000000000000004</c:v>
                </c:pt>
                <c:pt idx="5">
                  <c:v>-0.86</c:v>
                </c:pt>
                <c:pt idx="6">
                  <c:v>-0.48</c:v>
                </c:pt>
                <c:pt idx="7">
                  <c:v>-3.999999999999998E-2</c:v>
                </c:pt>
                <c:pt idx="8">
                  <c:v>-1</c:v>
                </c:pt>
                <c:pt idx="9">
                  <c:v>-0.20999999999999996</c:v>
                </c:pt>
                <c:pt idx="10">
                  <c:v>-3.46</c:v>
                </c:pt>
                <c:pt idx="11">
                  <c:v>-2.35</c:v>
                </c:pt>
                <c:pt idx="12">
                  <c:v>-0.93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970304"/>
        <c:axId val="125976576"/>
      </c:scatterChart>
      <c:valAx>
        <c:axId val="12597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5976576"/>
        <c:crosses val="autoZero"/>
        <c:crossBetween val="midCat"/>
      </c:valAx>
      <c:valAx>
        <c:axId val="12597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597030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 Запорізької області </a:t>
            </a:r>
            <a:r>
              <a:rPr lang="uk-UA" sz="1600" b="1" i="0" u="none" strike="noStrike" baseline="0">
                <a:effectLst/>
              </a:rPr>
              <a:t>за 2018 рік</a:t>
            </a: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2333639750936808"/>
          <c:w val="0.92423516414141416"/>
          <c:h val="0.812621377047144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'!$C$303</c:f>
                  <c:strCache>
                    <c:ptCount val="1"/>
                    <c:pt idx="0">
                      <c:v>Бердянський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'!$C$304</c:f>
                  <c:strCache>
                    <c:ptCount val="1"/>
                    <c:pt idx="0">
                      <c:v>Василівський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'!$C$305</c:f>
                  <c:strCache>
                    <c:ptCount val="1"/>
                    <c:pt idx="0">
                      <c:v>Великобілозерський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'!$C$306</c:f>
                  <c:strCache>
                    <c:ptCount val="1"/>
                    <c:pt idx="0">
                      <c:v>Веселівський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'!$C$307</c:f>
                  <c:strCache>
                    <c:ptCount val="1"/>
                    <c:pt idx="0">
                      <c:v>Вільнянський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'!$C$308</c:f>
                  <c:strCache>
                    <c:ptCount val="1"/>
                    <c:pt idx="0">
                      <c:v>Гуляйпільський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'!$C$309</c:f>
                  <c:strCache>
                    <c:ptCount val="1"/>
                    <c:pt idx="0">
                      <c:v>Енергодарський міський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'!$C$310</c:f>
                  <c:strCache>
                    <c:ptCount val="1"/>
                    <c:pt idx="0">
                      <c:v>Жовтневий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'!$C$311</c:f>
                  <c:strCache>
                    <c:ptCount val="1"/>
                    <c:pt idx="0">
                      <c:v>Заводський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'!$C$312</c:f>
                  <c:strCache>
                    <c:ptCount val="1"/>
                    <c:pt idx="0">
                      <c:v>Запорізький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'!$C$313</c:f>
                  <c:strCache>
                    <c:ptCount val="1"/>
                    <c:pt idx="0">
                      <c:v>Кам'янсько-Дніпровський районний 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'!$C$314</c:f>
                  <c:strCache>
                    <c:ptCount val="1"/>
                    <c:pt idx="0">
                      <c:v>Комунарський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'!$C$315</c:f>
                  <c:strCache>
                    <c:ptCount val="1"/>
                    <c:pt idx="0">
                      <c:v>Куйбишевський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'!$C$316</c:f>
                  <c:strCache>
                    <c:ptCount val="1"/>
                    <c:pt idx="0">
                      <c:v>Ленінський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'!$C$317</c:f>
                  <c:strCache>
                    <c:ptCount val="1"/>
                    <c:pt idx="0">
                      <c:v>Мелітопольський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'!$C$318</c:f>
                  <c:strCache>
                    <c:ptCount val="1"/>
                    <c:pt idx="0">
                      <c:v>Михайлівський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'!$C$319</c:f>
                  <c:strCache>
                    <c:ptCount val="1"/>
                    <c:pt idx="0">
                      <c:v>Новомиколаївський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'!$C$320</c:f>
                  <c:strCache>
                    <c:ptCount val="1"/>
                    <c:pt idx="0">
                      <c:v>Орджонікідзевський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'!$C$321</c:f>
                  <c:strCache>
                    <c:ptCount val="1"/>
                    <c:pt idx="0">
                      <c:v>Оріхівський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'!$C$322</c:f>
                  <c:strCache>
                    <c:ptCount val="1"/>
                    <c:pt idx="0">
                      <c:v>Пологівський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'!$C$323</c:f>
                  <c:strCache>
                    <c:ptCount val="1"/>
                    <c:pt idx="0">
                      <c:v>Приазовський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'!$C$324</c:f>
                  <c:strCache>
                    <c:ptCount val="1"/>
                    <c:pt idx="0">
                      <c:v>Приморський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'!$C$325</c:f>
                  <c:strCache>
                    <c:ptCount val="1"/>
                    <c:pt idx="0">
                      <c:v>Розівський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'!$C$326</c:f>
                  <c:strCache>
                    <c:ptCount val="1"/>
                    <c:pt idx="0">
                      <c:v>Токмацький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'!$C$327</c:f>
                  <c:strCache>
                    <c:ptCount val="1"/>
                    <c:pt idx="0">
                      <c:v>Хортицький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'!$C$328</c:f>
                  <c:strCache>
                    <c:ptCount val="1"/>
                    <c:pt idx="0">
                      <c:v>Чернігівський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'!$C$329</c:f>
                  <c:strCache>
                    <c:ptCount val="1"/>
                    <c:pt idx="0">
                      <c:v>Шевченківський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'!$C$330</c:f>
                  <c:strCache>
                    <c:ptCount val="1"/>
                    <c:pt idx="0">
                      <c:v>Якимівський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'!$H$303:$H$330</c:f>
              <c:numCache>
                <c:formatCode>0%</c:formatCode>
                <c:ptCount val="28"/>
                <c:pt idx="0">
                  <c:v>0.17</c:v>
                </c:pt>
                <c:pt idx="1">
                  <c:v>0.05</c:v>
                </c:pt>
                <c:pt idx="2">
                  <c:v>-0.39</c:v>
                </c:pt>
                <c:pt idx="3">
                  <c:v>-0.83</c:v>
                </c:pt>
                <c:pt idx="4">
                  <c:v>0.55000000000000004</c:v>
                </c:pt>
                <c:pt idx="5">
                  <c:v>-0.66999999999999993</c:v>
                </c:pt>
                <c:pt idx="6">
                  <c:v>2.15</c:v>
                </c:pt>
                <c:pt idx="7">
                  <c:v>0.66</c:v>
                </c:pt>
                <c:pt idx="8">
                  <c:v>-0.42000000000000004</c:v>
                </c:pt>
                <c:pt idx="9">
                  <c:v>4.0000000000000008E-2</c:v>
                </c:pt>
                <c:pt idx="10">
                  <c:v>0.24000000000000002</c:v>
                </c:pt>
                <c:pt idx="11">
                  <c:v>-0.29000000000000004</c:v>
                </c:pt>
                <c:pt idx="12">
                  <c:v>-0.99</c:v>
                </c:pt>
                <c:pt idx="13">
                  <c:v>1.3</c:v>
                </c:pt>
                <c:pt idx="14">
                  <c:v>0.37</c:v>
                </c:pt>
                <c:pt idx="15">
                  <c:v>-0.64</c:v>
                </c:pt>
                <c:pt idx="16">
                  <c:v>1.33</c:v>
                </c:pt>
                <c:pt idx="17">
                  <c:v>0.58000000000000007</c:v>
                </c:pt>
                <c:pt idx="18">
                  <c:v>0.27</c:v>
                </c:pt>
                <c:pt idx="19">
                  <c:v>0.39</c:v>
                </c:pt>
                <c:pt idx="20">
                  <c:v>0.88000000000000012</c:v>
                </c:pt>
                <c:pt idx="21">
                  <c:v>-0.45000000000000007</c:v>
                </c:pt>
                <c:pt idx="22">
                  <c:v>-2.69</c:v>
                </c:pt>
                <c:pt idx="23">
                  <c:v>-0.47000000000000003</c:v>
                </c:pt>
                <c:pt idx="24">
                  <c:v>-0.31</c:v>
                </c:pt>
                <c:pt idx="25">
                  <c:v>-1.98</c:v>
                </c:pt>
                <c:pt idx="26">
                  <c:v>2.08</c:v>
                </c:pt>
                <c:pt idx="27">
                  <c:v>1.9500000000000002</c:v>
                </c:pt>
              </c:numCache>
            </c:numRef>
          </c:xVal>
          <c:yVal>
            <c:numRef>
              <c:f>'графіки '!$I$303:$I$330</c:f>
              <c:numCache>
                <c:formatCode>0%</c:formatCode>
                <c:ptCount val="28"/>
                <c:pt idx="0">
                  <c:v>-0.53</c:v>
                </c:pt>
                <c:pt idx="1">
                  <c:v>-0.66</c:v>
                </c:pt>
                <c:pt idx="2">
                  <c:v>0.62</c:v>
                </c:pt>
                <c:pt idx="3">
                  <c:v>-24.59</c:v>
                </c:pt>
                <c:pt idx="4">
                  <c:v>-0.88</c:v>
                </c:pt>
                <c:pt idx="5">
                  <c:v>-1</c:v>
                </c:pt>
                <c:pt idx="6">
                  <c:v>0.33999999999999997</c:v>
                </c:pt>
                <c:pt idx="7">
                  <c:v>-0.95</c:v>
                </c:pt>
                <c:pt idx="8">
                  <c:v>-1.2999999999999998</c:v>
                </c:pt>
                <c:pt idx="9">
                  <c:v>-0.99</c:v>
                </c:pt>
                <c:pt idx="10">
                  <c:v>-1.08</c:v>
                </c:pt>
                <c:pt idx="11">
                  <c:v>-1.4</c:v>
                </c:pt>
                <c:pt idx="12">
                  <c:v>-0.32999999999999996</c:v>
                </c:pt>
                <c:pt idx="13">
                  <c:v>-1.35</c:v>
                </c:pt>
                <c:pt idx="14">
                  <c:v>-0.9</c:v>
                </c:pt>
                <c:pt idx="15">
                  <c:v>-0.64</c:v>
                </c:pt>
                <c:pt idx="16">
                  <c:v>-0.23</c:v>
                </c:pt>
                <c:pt idx="17">
                  <c:v>-0.94000000000000006</c:v>
                </c:pt>
                <c:pt idx="18">
                  <c:v>-1.03</c:v>
                </c:pt>
                <c:pt idx="19">
                  <c:v>-0.98</c:v>
                </c:pt>
                <c:pt idx="20">
                  <c:v>0.38999999999999996</c:v>
                </c:pt>
                <c:pt idx="21">
                  <c:v>-0.82</c:v>
                </c:pt>
                <c:pt idx="22">
                  <c:v>-0.71</c:v>
                </c:pt>
                <c:pt idx="23">
                  <c:v>-0.49</c:v>
                </c:pt>
                <c:pt idx="24">
                  <c:v>-1.6</c:v>
                </c:pt>
                <c:pt idx="25">
                  <c:v>-0.77</c:v>
                </c:pt>
                <c:pt idx="26">
                  <c:v>-0.12999999999999998</c:v>
                </c:pt>
                <c:pt idx="27">
                  <c:v>0.49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059648"/>
        <c:axId val="126061568"/>
      </c:scatterChart>
      <c:valAx>
        <c:axId val="12605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6061568"/>
        <c:crosses val="autoZero"/>
        <c:crossBetween val="midCat"/>
      </c:valAx>
      <c:valAx>
        <c:axId val="12606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605964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/>
            </a:pPr>
            <a:r>
              <a:rPr lang="uk-UA" sz="1500"/>
              <a:t>Рейтинги </a:t>
            </a:r>
            <a:r>
              <a:rPr lang="uk-UA" sz="1500" u="sng"/>
              <a:t>МЗС  Івано-Франківської області </a:t>
            </a:r>
            <a:r>
              <a:rPr lang="uk-UA" sz="1500" b="1" i="0" u="none" strike="noStrike" baseline="0">
                <a:effectLst/>
              </a:rPr>
              <a:t>за 2018 рік</a:t>
            </a:r>
            <a:endParaRPr lang="uk-UA" sz="1600">
              <a:effectLst/>
            </a:endParaRPr>
          </a:p>
        </c:rich>
      </c:tx>
      <c:layout>
        <c:manualLayout>
          <c:xMode val="edge"/>
          <c:yMode val="edge"/>
          <c:x val="0.1733070304818092"/>
          <c:y val="1.34792735042735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788078616294275E-2"/>
          <c:y val="0.1035317513886749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'!$C$332</c:f>
                  <c:strCache>
                    <c:ptCount val="1"/>
                    <c:pt idx="0">
                      <c:v>Богородчанський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'!$C$333</c:f>
                  <c:strCache>
                    <c:ptCount val="1"/>
                    <c:pt idx="0">
                      <c:v>Болехівський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'!$C$334</c:f>
                  <c:strCache>
                    <c:ptCount val="1"/>
                    <c:pt idx="0">
                      <c:v>Верховинський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'!$C$335</c:f>
                  <c:strCache>
                    <c:ptCount val="1"/>
                    <c:pt idx="0">
                      <c:v>Галицький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'!$C$336</c:f>
                  <c:strCache>
                    <c:ptCount val="1"/>
                    <c:pt idx="0">
                      <c:v>Городенківський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'!$C$337</c:f>
                  <c:strCache>
                    <c:ptCount val="1"/>
                    <c:pt idx="0">
                      <c:v>Долинський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'!$C$338</c:f>
                  <c:strCache>
                    <c:ptCount val="1"/>
                    <c:pt idx="0">
                      <c:v>Івано-Франківський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'!$C$339</c:f>
                  <c:strCache>
                    <c:ptCount val="1"/>
                    <c:pt idx="0">
                      <c:v>Калуський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'!$C$340</c:f>
                  <c:strCache>
                    <c:ptCount val="1"/>
                    <c:pt idx="0">
                      <c:v>Коломийський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'!$C$341</c:f>
                  <c:strCache>
                    <c:ptCount val="1"/>
                    <c:pt idx="0">
                      <c:v>Косівський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'!$C$342</c:f>
                  <c:strCache>
                    <c:ptCount val="1"/>
                    <c:pt idx="0">
                      <c:v>Надвірнянський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'!$C$343</c:f>
                  <c:strCache>
                    <c:ptCount val="1"/>
                    <c:pt idx="0">
                      <c:v>Рогатинський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'!$C$344</c:f>
                  <c:strCache>
                    <c:ptCount val="1"/>
                    <c:pt idx="0">
                      <c:v>Рожнятівський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'!$C$345</c:f>
                  <c:strCache>
                    <c:ptCount val="1"/>
                    <c:pt idx="0">
                      <c:v>Снятинський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'!$C$346</c:f>
                  <c:strCache>
                    <c:ptCount val="1"/>
                    <c:pt idx="0">
                      <c:v>Тисменицький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'!$C$347</c:f>
                  <c:strCache>
                    <c:ptCount val="1"/>
                    <c:pt idx="0">
                      <c:v>Тлумацький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'!$C$348</c:f>
                  <c:strCache>
                    <c:ptCount val="1"/>
                    <c:pt idx="0">
                      <c:v>Яремчанський міський суд Івано-Франківської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'!$H$332:$H$348</c:f>
              <c:numCache>
                <c:formatCode>0%</c:formatCode>
                <c:ptCount val="17"/>
                <c:pt idx="0">
                  <c:v>0.94</c:v>
                </c:pt>
                <c:pt idx="1">
                  <c:v>-2.19</c:v>
                </c:pt>
                <c:pt idx="2">
                  <c:v>-1.1200000000000001</c:v>
                </c:pt>
                <c:pt idx="3">
                  <c:v>-0.62</c:v>
                </c:pt>
                <c:pt idx="4">
                  <c:v>-0.91</c:v>
                </c:pt>
                <c:pt idx="5">
                  <c:v>-0.74</c:v>
                </c:pt>
                <c:pt idx="6">
                  <c:v>0.56000000000000005</c:v>
                </c:pt>
                <c:pt idx="7">
                  <c:v>-4.0000000000000008E-2</c:v>
                </c:pt>
                <c:pt idx="8">
                  <c:v>0.36</c:v>
                </c:pt>
                <c:pt idx="9">
                  <c:v>0.39</c:v>
                </c:pt>
                <c:pt idx="10">
                  <c:v>0.42</c:v>
                </c:pt>
                <c:pt idx="11">
                  <c:v>1.24</c:v>
                </c:pt>
                <c:pt idx="12">
                  <c:v>-0.6</c:v>
                </c:pt>
                <c:pt idx="13">
                  <c:v>2.02</c:v>
                </c:pt>
                <c:pt idx="14">
                  <c:v>0.41000000000000003</c:v>
                </c:pt>
                <c:pt idx="15">
                  <c:v>-1.7799999999999998</c:v>
                </c:pt>
                <c:pt idx="16">
                  <c:v>-0.36</c:v>
                </c:pt>
              </c:numCache>
            </c:numRef>
          </c:xVal>
          <c:yVal>
            <c:numRef>
              <c:f>'графіки '!$I$332:$I$348</c:f>
              <c:numCache>
                <c:formatCode>0%</c:formatCode>
                <c:ptCount val="17"/>
                <c:pt idx="0">
                  <c:v>0.28999999999999992</c:v>
                </c:pt>
                <c:pt idx="1">
                  <c:v>-6.0000000000000053E-2</c:v>
                </c:pt>
                <c:pt idx="2">
                  <c:v>-2.8099999999999996</c:v>
                </c:pt>
                <c:pt idx="3">
                  <c:v>-1.2800000000000002</c:v>
                </c:pt>
                <c:pt idx="4">
                  <c:v>-2.1800000000000002</c:v>
                </c:pt>
                <c:pt idx="5">
                  <c:v>-0.27</c:v>
                </c:pt>
                <c:pt idx="6">
                  <c:v>-1.07</c:v>
                </c:pt>
                <c:pt idx="7">
                  <c:v>-0.91</c:v>
                </c:pt>
                <c:pt idx="8">
                  <c:v>-1.3199999999999998</c:v>
                </c:pt>
                <c:pt idx="9">
                  <c:v>-0.86</c:v>
                </c:pt>
                <c:pt idx="10">
                  <c:v>-1.6600000000000001</c:v>
                </c:pt>
                <c:pt idx="11">
                  <c:v>0.24999999999999994</c:v>
                </c:pt>
                <c:pt idx="12">
                  <c:v>-0.64</c:v>
                </c:pt>
                <c:pt idx="13">
                  <c:v>-0.26999999999999996</c:v>
                </c:pt>
                <c:pt idx="14">
                  <c:v>-1.5</c:v>
                </c:pt>
                <c:pt idx="15">
                  <c:v>-2.66</c:v>
                </c:pt>
                <c:pt idx="16">
                  <c:v>-9.33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222336"/>
        <c:axId val="126224256"/>
      </c:scatterChart>
      <c:valAx>
        <c:axId val="12622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6224256"/>
        <c:crosses val="autoZero"/>
        <c:crossBetween val="midCat"/>
      </c:valAx>
      <c:valAx>
        <c:axId val="12622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622233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/>
              <a:t>Рейтинги </a:t>
            </a:r>
            <a:r>
              <a:rPr lang="uk-UA" u="sng"/>
              <a:t>МЗС  м. Києва</a:t>
            </a:r>
            <a:r>
              <a:rPr lang="uk-UA"/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'!$C$351</c:f>
                  <c:strCache>
                    <c:ptCount val="1"/>
                    <c:pt idx="0">
                      <c:v>Голосіївський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'!$C$352</c:f>
                  <c:strCache>
                    <c:ptCount val="1"/>
                    <c:pt idx="0">
                      <c:v>Дарницький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'!$C$353</c:f>
                  <c:strCache>
                    <c:ptCount val="1"/>
                    <c:pt idx="0">
                      <c:v>Деснянський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'!$C$354</c:f>
                  <c:strCache>
                    <c:ptCount val="1"/>
                    <c:pt idx="0">
                      <c:v>Дніпровський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'!$C$355</c:f>
                  <c:strCache>
                    <c:ptCount val="1"/>
                    <c:pt idx="0">
                      <c:v>Оболонський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'!$C$356</c:f>
                  <c:strCache>
                    <c:ptCount val="1"/>
                    <c:pt idx="0">
                      <c:v>Печерський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'!$C$357</c:f>
                  <c:strCache>
                    <c:ptCount val="1"/>
                    <c:pt idx="0">
                      <c:v>Подільський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'!$C$358</c:f>
                  <c:strCache>
                    <c:ptCount val="1"/>
                    <c:pt idx="0">
                      <c:v>Святошинський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'!$C$359</c:f>
                  <c:strCache>
                    <c:ptCount val="1"/>
                    <c:pt idx="0">
                      <c:v>Солом'янський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'!$C$360</c:f>
                  <c:strCache>
                    <c:ptCount val="1"/>
                    <c:pt idx="0">
                      <c:v>Шевченківський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'!$H$351:$H$360</c:f>
              <c:numCache>
                <c:formatCode>0%</c:formatCode>
                <c:ptCount val="10"/>
                <c:pt idx="0">
                  <c:v>0.74</c:v>
                </c:pt>
                <c:pt idx="1">
                  <c:v>0.2</c:v>
                </c:pt>
                <c:pt idx="2">
                  <c:v>0.22</c:v>
                </c:pt>
                <c:pt idx="3">
                  <c:v>0.42000000000000004</c:v>
                </c:pt>
                <c:pt idx="4">
                  <c:v>0.05</c:v>
                </c:pt>
                <c:pt idx="5">
                  <c:v>1.3900000000000001</c:v>
                </c:pt>
                <c:pt idx="6">
                  <c:v>0.36</c:v>
                </c:pt>
                <c:pt idx="7">
                  <c:v>0.21000000000000002</c:v>
                </c:pt>
                <c:pt idx="8">
                  <c:v>0.60000000000000009</c:v>
                </c:pt>
                <c:pt idx="9">
                  <c:v>0.63</c:v>
                </c:pt>
              </c:numCache>
            </c:numRef>
          </c:xVal>
          <c:yVal>
            <c:numRef>
              <c:f>'графіки '!$I$351:$I$360</c:f>
              <c:numCache>
                <c:formatCode>0%</c:formatCode>
                <c:ptCount val="10"/>
                <c:pt idx="0">
                  <c:v>-2.0499999999999998</c:v>
                </c:pt>
                <c:pt idx="1">
                  <c:v>-2.27</c:v>
                </c:pt>
                <c:pt idx="2">
                  <c:v>-0.65</c:v>
                </c:pt>
                <c:pt idx="3">
                  <c:v>-0.63</c:v>
                </c:pt>
                <c:pt idx="4">
                  <c:v>-1.6400000000000001</c:v>
                </c:pt>
                <c:pt idx="5">
                  <c:v>-2.0700000000000003</c:v>
                </c:pt>
                <c:pt idx="6">
                  <c:v>-3.46</c:v>
                </c:pt>
                <c:pt idx="7">
                  <c:v>-0.90999999999999992</c:v>
                </c:pt>
                <c:pt idx="8">
                  <c:v>-1.65</c:v>
                </c:pt>
                <c:pt idx="9">
                  <c:v>-1.62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780352"/>
        <c:axId val="125782272"/>
      </c:scatterChart>
      <c:valAx>
        <c:axId val="125780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5782272"/>
        <c:crosses val="autoZero"/>
        <c:crossBetween val="midCat"/>
      </c:valAx>
      <c:valAx>
        <c:axId val="12578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578035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700"/>
              <a:t>Рейтинги </a:t>
            </a:r>
            <a:r>
              <a:rPr lang="uk-UA" sz="1700" u="sng"/>
              <a:t>МЗС  Київської області</a:t>
            </a:r>
            <a:r>
              <a:rPr lang="uk-UA" sz="1700" baseline="0"/>
              <a:t> </a:t>
            </a:r>
            <a:r>
              <a:rPr lang="uk-UA" sz="1700" b="1" i="0" u="none" strike="noStrike" baseline="0">
                <a:effectLst/>
              </a:rPr>
              <a:t>за 2018 рік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7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'!$C$362</c:f>
                  <c:strCache>
                    <c:ptCount val="1"/>
                    <c:pt idx="0">
                      <c:v>Баришівський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'!$C$363</c:f>
                  <c:strCache>
                    <c:ptCount val="1"/>
                    <c:pt idx="0">
                      <c:v>Березанський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'!$C$364</c:f>
                  <c:strCache>
                    <c:ptCount val="1"/>
                    <c:pt idx="0">
                      <c:v>Білоцерківський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'!$C$365</c:f>
                  <c:strCache>
                    <c:ptCount val="1"/>
                    <c:pt idx="0">
                      <c:v>Богуславський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'!$C$366</c:f>
                  <c:strCache>
                    <c:ptCount val="1"/>
                    <c:pt idx="0">
                      <c:v>Бориспільський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'!$C$367</c:f>
                  <c:strCache>
                    <c:ptCount val="1"/>
                    <c:pt idx="0">
                      <c:v>Бородянський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'!$C$368</c:f>
                  <c:strCache>
                    <c:ptCount val="1"/>
                    <c:pt idx="0">
                      <c:v>Броварський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'!$C$369</c:f>
                  <c:strCache>
                    <c:ptCount val="1"/>
                    <c:pt idx="0">
                      <c:v>Васильківський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'!$C$370</c:f>
                  <c:strCache>
                    <c:ptCount val="1"/>
                    <c:pt idx="0">
                      <c:v>Вишгородський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'!$C$371</c:f>
                  <c:strCache>
                    <c:ptCount val="1"/>
                    <c:pt idx="0">
                      <c:v>Володарський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'!$C$372</c:f>
                  <c:strCache>
                    <c:ptCount val="1"/>
                    <c:pt idx="0">
                      <c:v>Згурівський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'!$C$373</c:f>
                  <c:strCache>
                    <c:ptCount val="1"/>
                    <c:pt idx="0">
                      <c:v>Іванківський районний 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'!$C$374</c:f>
                  <c:strCache>
                    <c:ptCount val="1"/>
                    <c:pt idx="0">
                      <c:v>Ірпінський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'!$C$375</c:f>
                  <c:strCache>
                    <c:ptCount val="1"/>
                    <c:pt idx="0">
                      <c:v>Кагарлицький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'!$C$376</c:f>
                  <c:strCache>
                    <c:ptCount val="1"/>
                    <c:pt idx="0">
                      <c:v>Києво-Святошинський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'!$C$377</c:f>
                  <c:strCache>
                    <c:ptCount val="1"/>
                    <c:pt idx="0">
                      <c:v>Макарівський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'!$C$378</c:f>
                  <c:strCache>
                    <c:ptCount val="1"/>
                    <c:pt idx="0">
                      <c:v>Миронівський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'!$C$379</c:f>
                  <c:strCache>
                    <c:ptCount val="1"/>
                    <c:pt idx="0">
                      <c:v>Обухівський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'!$C$380</c:f>
                  <c:strCache>
                    <c:ptCount val="1"/>
                    <c:pt idx="0">
                      <c:v>Переяслав-Хмельницький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'!$C$381</c:f>
                  <c:strCache>
                    <c:ptCount val="1"/>
                    <c:pt idx="0">
                      <c:v>Ржищевський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'!$C$382</c:f>
                  <c:strCache>
                    <c:ptCount val="1"/>
                    <c:pt idx="0">
                      <c:v>Рокитнянський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'!$C$383</c:f>
                  <c:strCache>
                    <c:ptCount val="1"/>
                    <c:pt idx="0">
                      <c:v>Сквирський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'!$C$384</c:f>
                  <c:strCache>
                    <c:ptCount val="1"/>
                    <c:pt idx="0">
                      <c:v>Славутицький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'!$C$385</c:f>
                  <c:strCache>
                    <c:ptCount val="1"/>
                    <c:pt idx="0">
                      <c:v>Ставищенський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'!$C$386</c:f>
                  <c:strCache>
                    <c:ptCount val="1"/>
                    <c:pt idx="0">
                      <c:v>Таращанський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'!$C$387</c:f>
                  <c:strCache>
                    <c:ptCount val="1"/>
                    <c:pt idx="0">
                      <c:v>Тетіївський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'!$C$388</c:f>
                  <c:strCache>
                    <c:ptCount val="1"/>
                    <c:pt idx="0">
                      <c:v>Фастівський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'!$C$389</c:f>
                  <c:strCache>
                    <c:ptCount val="1"/>
                    <c:pt idx="0">
                      <c:v>Яготинський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'!$H$362:$H$389</c:f>
              <c:numCache>
                <c:formatCode>0%</c:formatCode>
                <c:ptCount val="28"/>
                <c:pt idx="0">
                  <c:v>-0.35</c:v>
                </c:pt>
                <c:pt idx="1">
                  <c:v>-2.67</c:v>
                </c:pt>
                <c:pt idx="2">
                  <c:v>2.4899999999999998</c:v>
                </c:pt>
                <c:pt idx="3">
                  <c:v>1.0900000000000001</c:v>
                </c:pt>
                <c:pt idx="4">
                  <c:v>0.67999999999999994</c:v>
                </c:pt>
                <c:pt idx="5">
                  <c:v>-1.9999999999999997E-2</c:v>
                </c:pt>
                <c:pt idx="6">
                  <c:v>0.26</c:v>
                </c:pt>
                <c:pt idx="7">
                  <c:v>0.36</c:v>
                </c:pt>
                <c:pt idx="8">
                  <c:v>-0.17</c:v>
                </c:pt>
                <c:pt idx="9">
                  <c:v>-1.52</c:v>
                </c:pt>
                <c:pt idx="10">
                  <c:v>-2.0700000000000003</c:v>
                </c:pt>
                <c:pt idx="11">
                  <c:v>-0.21</c:v>
                </c:pt>
                <c:pt idx="12">
                  <c:v>0.16</c:v>
                </c:pt>
                <c:pt idx="13">
                  <c:v>0.92999999999999994</c:v>
                </c:pt>
                <c:pt idx="14">
                  <c:v>1.1400000000000001</c:v>
                </c:pt>
                <c:pt idx="15">
                  <c:v>0.26</c:v>
                </c:pt>
                <c:pt idx="16">
                  <c:v>-0.64</c:v>
                </c:pt>
                <c:pt idx="17">
                  <c:v>1.94</c:v>
                </c:pt>
                <c:pt idx="18">
                  <c:v>-0.97</c:v>
                </c:pt>
                <c:pt idx="19">
                  <c:v>-5.7</c:v>
                </c:pt>
                <c:pt idx="20">
                  <c:v>2.42</c:v>
                </c:pt>
                <c:pt idx="21">
                  <c:v>-0.74</c:v>
                </c:pt>
                <c:pt idx="22">
                  <c:v>-1.5499999999999998</c:v>
                </c:pt>
                <c:pt idx="23">
                  <c:v>-1.71</c:v>
                </c:pt>
                <c:pt idx="24">
                  <c:v>0.33999999999999997</c:v>
                </c:pt>
                <c:pt idx="25">
                  <c:v>-0.51</c:v>
                </c:pt>
                <c:pt idx="26">
                  <c:v>-0.61</c:v>
                </c:pt>
                <c:pt idx="27">
                  <c:v>-0.77</c:v>
                </c:pt>
              </c:numCache>
            </c:numRef>
          </c:xVal>
          <c:yVal>
            <c:numRef>
              <c:f>'графіки '!$I$362:$I$389</c:f>
              <c:numCache>
                <c:formatCode>0%</c:formatCode>
                <c:ptCount val="28"/>
                <c:pt idx="0">
                  <c:v>-0.21999999999999995</c:v>
                </c:pt>
                <c:pt idx="1">
                  <c:v>-1.85</c:v>
                </c:pt>
                <c:pt idx="2">
                  <c:v>-0.45</c:v>
                </c:pt>
                <c:pt idx="3">
                  <c:v>-0.28999999999999998</c:v>
                </c:pt>
                <c:pt idx="4">
                  <c:v>-0.67999999999999994</c:v>
                </c:pt>
                <c:pt idx="5">
                  <c:v>-0.85</c:v>
                </c:pt>
                <c:pt idx="6">
                  <c:v>-1.54</c:v>
                </c:pt>
                <c:pt idx="7">
                  <c:v>-1.92</c:v>
                </c:pt>
                <c:pt idx="8">
                  <c:v>-2.94</c:v>
                </c:pt>
                <c:pt idx="9">
                  <c:v>-0.82</c:v>
                </c:pt>
                <c:pt idx="10">
                  <c:v>-1.17</c:v>
                </c:pt>
                <c:pt idx="11">
                  <c:v>-1.3199999999999998</c:v>
                </c:pt>
                <c:pt idx="12">
                  <c:v>-3.8600000000000003</c:v>
                </c:pt>
                <c:pt idx="13">
                  <c:v>-0.21999999999999997</c:v>
                </c:pt>
                <c:pt idx="14">
                  <c:v>-1.52</c:v>
                </c:pt>
                <c:pt idx="15">
                  <c:v>-1.88</c:v>
                </c:pt>
                <c:pt idx="16">
                  <c:v>-2.0100000000000002</c:v>
                </c:pt>
                <c:pt idx="17">
                  <c:v>0.12999999999999995</c:v>
                </c:pt>
                <c:pt idx="18">
                  <c:v>-2.11</c:v>
                </c:pt>
                <c:pt idx="19">
                  <c:v>0.68</c:v>
                </c:pt>
                <c:pt idx="20">
                  <c:v>-6.0000000000000053E-2</c:v>
                </c:pt>
                <c:pt idx="21">
                  <c:v>-3.27</c:v>
                </c:pt>
                <c:pt idx="22">
                  <c:v>-5.9999999999999956E-2</c:v>
                </c:pt>
                <c:pt idx="23">
                  <c:v>-0.22999999999999998</c:v>
                </c:pt>
                <c:pt idx="24">
                  <c:v>-1.24</c:v>
                </c:pt>
                <c:pt idx="25">
                  <c:v>-0.70000000000000007</c:v>
                </c:pt>
                <c:pt idx="26">
                  <c:v>-0.65</c:v>
                </c:pt>
                <c:pt idx="27">
                  <c:v>-1.66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930880"/>
        <c:axId val="125941248"/>
      </c:scatterChart>
      <c:valAx>
        <c:axId val="12593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5941248"/>
        <c:crosses val="autoZero"/>
        <c:crossBetween val="midCat"/>
      </c:valAx>
      <c:valAx>
        <c:axId val="12594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593088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700"/>
            </a:pPr>
            <a:r>
              <a:rPr lang="uk-UA" sz="1700"/>
              <a:t>Рейтинги </a:t>
            </a:r>
            <a:r>
              <a:rPr lang="uk-UA" sz="1700" u="sng"/>
              <a:t>МЗС   Кіровоградської області</a:t>
            </a:r>
            <a:r>
              <a:rPr lang="uk-UA" sz="1700" u="sng" baseline="0"/>
              <a:t> </a:t>
            </a:r>
            <a:r>
              <a:rPr lang="uk-UA" sz="1700" b="1" i="0" u="none" strike="noStrike" baseline="0">
                <a:effectLst/>
              </a:rPr>
              <a:t>за 2018 рік</a:t>
            </a:r>
            <a:endParaRPr lang="uk-UA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'!$C$391</c:f>
                  <c:strCache>
                    <c:ptCount val="1"/>
                    <c:pt idx="0">
                      <c:v>Бобринецький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'!$C$392</c:f>
                  <c:strCache>
                    <c:ptCount val="1"/>
                    <c:pt idx="0">
                      <c:v>Вільшанський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'!$C$393</c:f>
                  <c:strCache>
                    <c:ptCount val="1"/>
                    <c:pt idx="0">
                      <c:v>Гайворонський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'!$C$394</c:f>
                  <c:strCache>
                    <c:ptCount val="1"/>
                    <c:pt idx="0">
                      <c:v>Голованівський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'!$C$395</c:f>
                  <c:strCache>
                    <c:ptCount val="1"/>
                    <c:pt idx="0">
                      <c:v>Добровеличківський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'!$C$396</c:f>
                  <c:strCache>
                    <c:ptCount val="1"/>
                    <c:pt idx="0">
                      <c:v>Долинський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'!$C$397</c:f>
                  <c:strCache>
                    <c:ptCount val="1"/>
                    <c:pt idx="0">
                      <c:v>Знам'янський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'!$C$398</c:f>
                  <c:strCache>
                    <c:ptCount val="1"/>
                    <c:pt idx="0">
                      <c:v>Кіровоградський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'!$C$399</c:f>
                  <c:strCache>
                    <c:ptCount val="1"/>
                    <c:pt idx="0">
                      <c:v>Кіровський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'!$C$400</c:f>
                  <c:strCache>
                    <c:ptCount val="1"/>
                    <c:pt idx="0">
                      <c:v>Компаніївський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'!$C$401</c:f>
                  <c:strCache>
                    <c:ptCount val="1"/>
                    <c:pt idx="0">
                      <c:v>Ленінський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'!$C$402</c:f>
                  <c:strCache>
                    <c:ptCount val="1"/>
                    <c:pt idx="0">
                      <c:v>Маловисківський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'!$C$403</c:f>
                  <c:strCache>
                    <c:ptCount val="1"/>
                    <c:pt idx="0">
                      <c:v>Новгородківський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'!$C$404</c:f>
                  <c:strCache>
                    <c:ptCount val="1"/>
                    <c:pt idx="0">
                      <c:v>Новоархангельський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'!$C$405</c:f>
                  <c:strCache>
                    <c:ptCount val="1"/>
                    <c:pt idx="0">
                      <c:v>Новомиргородський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'!$C$406</c:f>
                  <c:strCache>
                    <c:ptCount val="1"/>
                    <c:pt idx="0">
                      <c:v>Новоукраїнський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'!$C$407</c:f>
                  <c:strCache>
                    <c:ptCount val="1"/>
                    <c:pt idx="0">
                      <c:v>Олександрівський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'!$C$408</c:f>
                  <c:strCache>
                    <c:ptCount val="1"/>
                    <c:pt idx="0">
                      <c:v>Олександрійський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'!$C$409</c:f>
                  <c:strCache>
                    <c:ptCount val="1"/>
                    <c:pt idx="0">
                      <c:v>Онуфріївський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'!$C$410</c:f>
                  <c:strCache>
                    <c:ptCount val="1"/>
                    <c:pt idx="0">
                      <c:v>Петрівський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'!$C$411</c:f>
                  <c:strCache>
                    <c:ptCount val="1"/>
                    <c:pt idx="0">
                      <c:v>Світловодський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'!$C$412</c:f>
                  <c:strCache>
                    <c:ptCount val="1"/>
                    <c:pt idx="0">
                      <c:v>Ульяновський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'!$C$413</c:f>
                  <c:strCache>
                    <c:ptCount val="1"/>
                    <c:pt idx="0">
                      <c:v>Устинівський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'!$H$391:$H$413</c:f>
              <c:numCache>
                <c:formatCode>0%</c:formatCode>
                <c:ptCount val="23"/>
                <c:pt idx="0">
                  <c:v>-1.01</c:v>
                </c:pt>
                <c:pt idx="1">
                  <c:v>-2.33</c:v>
                </c:pt>
                <c:pt idx="2">
                  <c:v>2.21</c:v>
                </c:pt>
                <c:pt idx="3">
                  <c:v>-1.21</c:v>
                </c:pt>
                <c:pt idx="4">
                  <c:v>0.85</c:v>
                </c:pt>
                <c:pt idx="5">
                  <c:v>-0.27</c:v>
                </c:pt>
                <c:pt idx="6">
                  <c:v>-0.87</c:v>
                </c:pt>
                <c:pt idx="7">
                  <c:v>-0.9</c:v>
                </c:pt>
                <c:pt idx="8">
                  <c:v>-3.9999999999999994E-2</c:v>
                </c:pt>
                <c:pt idx="9">
                  <c:v>-1.6600000000000001</c:v>
                </c:pt>
                <c:pt idx="10">
                  <c:v>-0.04</c:v>
                </c:pt>
                <c:pt idx="11">
                  <c:v>-0.56000000000000005</c:v>
                </c:pt>
                <c:pt idx="12">
                  <c:v>-1.37</c:v>
                </c:pt>
                <c:pt idx="13">
                  <c:v>-1.4100000000000001</c:v>
                </c:pt>
                <c:pt idx="14">
                  <c:v>-1.1099999999999999</c:v>
                </c:pt>
                <c:pt idx="15">
                  <c:v>1.71</c:v>
                </c:pt>
                <c:pt idx="16">
                  <c:v>-0.65</c:v>
                </c:pt>
                <c:pt idx="17">
                  <c:v>-6.9999999999999993E-2</c:v>
                </c:pt>
                <c:pt idx="18">
                  <c:v>-2.9299999999999997</c:v>
                </c:pt>
                <c:pt idx="19">
                  <c:v>-1.24</c:v>
                </c:pt>
                <c:pt idx="20">
                  <c:v>-0.73</c:v>
                </c:pt>
                <c:pt idx="21">
                  <c:v>-0.74</c:v>
                </c:pt>
                <c:pt idx="22">
                  <c:v>-2.2599999999999998</c:v>
                </c:pt>
              </c:numCache>
            </c:numRef>
          </c:xVal>
          <c:yVal>
            <c:numRef>
              <c:f>'графіки '!$I$391:$I$413</c:f>
              <c:numCache>
                <c:formatCode>0%</c:formatCode>
                <c:ptCount val="23"/>
                <c:pt idx="0">
                  <c:v>-1.3900000000000001</c:v>
                </c:pt>
                <c:pt idx="1">
                  <c:v>-3.27</c:v>
                </c:pt>
                <c:pt idx="2">
                  <c:v>-0.25</c:v>
                </c:pt>
                <c:pt idx="3">
                  <c:v>-1.4300000000000002</c:v>
                </c:pt>
                <c:pt idx="4">
                  <c:v>-0.22999999999999995</c:v>
                </c:pt>
                <c:pt idx="5">
                  <c:v>-1.4899999999999998</c:v>
                </c:pt>
                <c:pt idx="6">
                  <c:v>-2.31</c:v>
                </c:pt>
                <c:pt idx="7">
                  <c:v>-2.5300000000000002</c:v>
                </c:pt>
                <c:pt idx="8">
                  <c:v>-1.29</c:v>
                </c:pt>
                <c:pt idx="9">
                  <c:v>-1.71</c:v>
                </c:pt>
                <c:pt idx="10">
                  <c:v>-1.37</c:v>
                </c:pt>
                <c:pt idx="11">
                  <c:v>-1.96</c:v>
                </c:pt>
                <c:pt idx="12">
                  <c:v>-2.2000000000000002</c:v>
                </c:pt>
                <c:pt idx="13">
                  <c:v>-1.57</c:v>
                </c:pt>
                <c:pt idx="14">
                  <c:v>-0.92</c:v>
                </c:pt>
                <c:pt idx="15">
                  <c:v>0.29999999999999993</c:v>
                </c:pt>
                <c:pt idx="16">
                  <c:v>-0.47000000000000003</c:v>
                </c:pt>
                <c:pt idx="17">
                  <c:v>-0.68</c:v>
                </c:pt>
                <c:pt idx="18">
                  <c:v>-6.37</c:v>
                </c:pt>
                <c:pt idx="19">
                  <c:v>-0.95000000000000007</c:v>
                </c:pt>
                <c:pt idx="20">
                  <c:v>-0.47000000000000003</c:v>
                </c:pt>
                <c:pt idx="21">
                  <c:v>-1.5100000000000002</c:v>
                </c:pt>
                <c:pt idx="22">
                  <c:v>-0.96000000000000008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449152"/>
        <c:axId val="126451072"/>
      </c:scatterChart>
      <c:valAx>
        <c:axId val="126449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6451072"/>
        <c:crosses val="autoZero"/>
        <c:crossBetween val="midCat"/>
      </c:valAx>
      <c:valAx>
        <c:axId val="12645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644915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апеляційних загальних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420427350427351"/>
          <c:w val="0.89250378787878792"/>
          <c:h val="0.756002350427350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'!$C$9</c:f>
                  <c:strCache>
                    <c:ptCount val="1"/>
                    <c:pt idx="0">
                      <c:v>Вінницький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'!$C$10</c:f>
                  <c:strCache>
                    <c:ptCount val="1"/>
                    <c:pt idx="0">
                      <c:v>Волинський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'!$C$11</c:f>
                  <c:strCache>
                    <c:ptCount val="1"/>
                    <c:pt idx="0">
                      <c:v>Дніпровський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</c:f>
                  <c:strCache>
                    <c:ptCount val="1"/>
                    <c:pt idx="0">
                      <c:v>Донецький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'!$C$13</c:f>
                  <c:strCache>
                    <c:ptCount val="1"/>
                    <c:pt idx="0">
                      <c:v>Житомирський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'!$C$14</c:f>
                  <c:strCache>
                    <c:ptCount val="1"/>
                    <c:pt idx="0">
                      <c:v>Закарпатський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'!$C$15</c:f>
                  <c:strCache>
                    <c:ptCount val="1"/>
                    <c:pt idx="0">
                      <c:v>Запорізький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'!$C$16</c:f>
                  <c:strCache>
                    <c:ptCount val="1"/>
                    <c:pt idx="0">
                      <c:v>Івано-Франківський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'!$C$17</c:f>
                  <c:strCache>
                    <c:ptCount val="1"/>
                    <c:pt idx="0">
                      <c:v>Кропивницький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'!$C$18</c:f>
                  <c:strCache>
                    <c:ptCount val="1"/>
                    <c:pt idx="0">
                      <c:v>Луганський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'!$C$19</c:f>
                  <c:strCache>
                    <c:ptCount val="1"/>
                    <c:pt idx="0">
                      <c:v>Львівський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'!$C$20</c:f>
                  <c:strCache>
                    <c:ptCount val="1"/>
                    <c:pt idx="0">
                      <c:v>Миколаївський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'!$C$21</c:f>
                  <c:strCache>
                    <c:ptCount val="1"/>
                    <c:pt idx="0">
                      <c:v>Одеський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'!$C$22</c:f>
                  <c:strCache>
                    <c:ptCount val="1"/>
                    <c:pt idx="0">
                      <c:v>Полтавський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'!$C$23</c:f>
                  <c:strCache>
                    <c:ptCount val="1"/>
                    <c:pt idx="0">
                      <c:v>Рівненський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'!$C$24</c:f>
                  <c:strCache>
                    <c:ptCount val="1"/>
                    <c:pt idx="0">
                      <c:v>Сумський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'!$C$25</c:f>
                  <c:strCache>
                    <c:ptCount val="1"/>
                    <c:pt idx="0">
                      <c:v>Тернопільський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'!$C$26</c:f>
                  <c:strCache>
                    <c:ptCount val="1"/>
                    <c:pt idx="0">
                      <c:v>Харківський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'!$C$27</c:f>
                  <c:strCache>
                    <c:ptCount val="1"/>
                    <c:pt idx="0">
                      <c:v>Херсонський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'!$C$28</c:f>
                  <c:strCache>
                    <c:ptCount val="1"/>
                    <c:pt idx="0">
                      <c:v>Хмельницький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'!$C$29</c:f>
                  <c:strCache>
                    <c:ptCount val="1"/>
                    <c:pt idx="0">
                      <c:v>Черкаський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'!$C$30</c:f>
                  <c:strCache>
                    <c:ptCount val="1"/>
                    <c:pt idx="0">
                      <c:v>Чернівецький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'!$C$31</c:f>
                  <c:strCache>
                    <c:ptCount val="1"/>
                    <c:pt idx="0">
                      <c:v>Чернігівський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'!$C$32</c:f>
                  <c:strCache>
                    <c:ptCount val="1"/>
                    <c:pt idx="0">
                      <c:v>Київський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'!$F$9:$F$32</c:f>
              <c:numCache>
                <c:formatCode>#,##0_ ;[Red]\-#,##0\ </c:formatCode>
                <c:ptCount val="24"/>
                <c:pt idx="0">
                  <c:v>13203.74</c:v>
                </c:pt>
                <c:pt idx="1">
                  <c:v>4740.51</c:v>
                </c:pt>
                <c:pt idx="2">
                  <c:v>19981.71</c:v>
                </c:pt>
                <c:pt idx="3">
                  <c:v>10676.630000000001</c:v>
                </c:pt>
                <c:pt idx="4">
                  <c:v>7832.02</c:v>
                </c:pt>
                <c:pt idx="5">
                  <c:v>4378.7699999999995</c:v>
                </c:pt>
                <c:pt idx="6">
                  <c:v>12556.609999999999</c:v>
                </c:pt>
                <c:pt idx="7">
                  <c:v>4603.42</c:v>
                </c:pt>
                <c:pt idx="8">
                  <c:v>6084.57</c:v>
                </c:pt>
                <c:pt idx="9">
                  <c:v>3864.7599999999998</c:v>
                </c:pt>
                <c:pt idx="10">
                  <c:v>9888.15</c:v>
                </c:pt>
                <c:pt idx="11">
                  <c:v>6857</c:v>
                </c:pt>
                <c:pt idx="12">
                  <c:v>14581.73</c:v>
                </c:pt>
                <c:pt idx="13">
                  <c:v>10981.3</c:v>
                </c:pt>
                <c:pt idx="14">
                  <c:v>5281.29</c:v>
                </c:pt>
                <c:pt idx="15">
                  <c:v>6649.6900000000005</c:v>
                </c:pt>
                <c:pt idx="16">
                  <c:v>4654.79</c:v>
                </c:pt>
                <c:pt idx="17">
                  <c:v>16978.650000000001</c:v>
                </c:pt>
                <c:pt idx="18">
                  <c:v>5358.91</c:v>
                </c:pt>
                <c:pt idx="19">
                  <c:v>8464.7000000000007</c:v>
                </c:pt>
                <c:pt idx="20">
                  <c:v>8678</c:v>
                </c:pt>
                <c:pt idx="21">
                  <c:v>3545.56</c:v>
                </c:pt>
                <c:pt idx="22">
                  <c:v>5738.23</c:v>
                </c:pt>
                <c:pt idx="23">
                  <c:v>32003.16</c:v>
                </c:pt>
              </c:numCache>
            </c:numRef>
          </c:xVal>
          <c:yVal>
            <c:numRef>
              <c:f>'графіки '!$G$9:$G$32</c:f>
              <c:numCache>
                <c:formatCode>#,##0.0_ ;[Red]\-#,##0.0\ </c:formatCode>
                <c:ptCount val="24"/>
                <c:pt idx="0">
                  <c:v>30.8</c:v>
                </c:pt>
                <c:pt idx="1">
                  <c:v>17.8</c:v>
                </c:pt>
                <c:pt idx="2">
                  <c:v>37</c:v>
                </c:pt>
                <c:pt idx="3">
                  <c:v>52.4</c:v>
                </c:pt>
                <c:pt idx="4">
                  <c:v>17.899999999999999</c:v>
                </c:pt>
                <c:pt idx="5">
                  <c:v>15.2</c:v>
                </c:pt>
                <c:pt idx="6">
                  <c:v>19.3</c:v>
                </c:pt>
                <c:pt idx="7">
                  <c:v>17.600000000000001</c:v>
                </c:pt>
                <c:pt idx="8">
                  <c:v>23.6</c:v>
                </c:pt>
                <c:pt idx="9">
                  <c:v>24.8</c:v>
                </c:pt>
                <c:pt idx="10">
                  <c:v>31.9</c:v>
                </c:pt>
                <c:pt idx="11">
                  <c:v>24.1</c:v>
                </c:pt>
                <c:pt idx="12">
                  <c:v>28.5</c:v>
                </c:pt>
                <c:pt idx="13">
                  <c:v>31.2</c:v>
                </c:pt>
                <c:pt idx="14">
                  <c:v>14.5</c:v>
                </c:pt>
                <c:pt idx="15">
                  <c:v>11.4</c:v>
                </c:pt>
                <c:pt idx="16">
                  <c:v>17.600000000000001</c:v>
                </c:pt>
                <c:pt idx="17">
                  <c:v>29.7</c:v>
                </c:pt>
                <c:pt idx="18">
                  <c:v>26</c:v>
                </c:pt>
                <c:pt idx="19">
                  <c:v>18</c:v>
                </c:pt>
                <c:pt idx="20">
                  <c:v>23.2</c:v>
                </c:pt>
                <c:pt idx="21">
                  <c:v>19.2</c:v>
                </c:pt>
                <c:pt idx="22">
                  <c:v>24.7</c:v>
                </c:pt>
                <c:pt idx="23">
                  <c:v>117.89999999999999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821632"/>
        <c:axId val="122833152"/>
      </c:scatterChart>
      <c:valAx>
        <c:axId val="122821632"/>
        <c:scaling>
          <c:orientation val="minMax"/>
          <c:max val="20000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2833152"/>
        <c:crosses val="autoZero"/>
        <c:crossBetween val="midCat"/>
      </c:valAx>
      <c:valAx>
        <c:axId val="12283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282163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 Луганської області</a:t>
            </a:r>
            <a:r>
              <a:rPr lang="uk-UA" sz="1600" u="sng" baseline="0"/>
              <a:t> </a:t>
            </a:r>
            <a:r>
              <a:rPr lang="uk-UA" sz="1600" b="1" i="0" u="none" strike="noStrike" baseline="0">
                <a:effectLst/>
              </a:rPr>
              <a:t>за 2018 рік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600"/>
          </a:p>
        </c:rich>
      </c:tx>
      <c:layout>
        <c:manualLayout>
          <c:xMode val="edge"/>
          <c:yMode val="edge"/>
          <c:x val="0.11775897246804326"/>
          <c:y val="3.25641025641025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'!$C$415</c:f>
                  <c:strCache>
                    <c:ptCount val="1"/>
                    <c:pt idx="0">
                      <c:v>Біловодський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'!$C$416</c:f>
                  <c:strCache>
                    <c:ptCount val="1"/>
                    <c:pt idx="0">
                      <c:v>Білокуракинський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'!$C$417</c:f>
                  <c:strCache>
                    <c:ptCount val="1"/>
                    <c:pt idx="0">
                      <c:v>Кремінський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'!$C$418</c:f>
                  <c:strCache>
                    <c:ptCount val="1"/>
                    <c:pt idx="0">
                      <c:v>Лисичанський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'!$C$419</c:f>
                  <c:strCache>
                    <c:ptCount val="1"/>
                    <c:pt idx="0">
                      <c:v>Марківський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'!$C$420</c:f>
                  <c:strCache>
                    <c:ptCount val="1"/>
                    <c:pt idx="0">
                      <c:v>Міловський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'!$C$421</c:f>
                  <c:strCache>
                    <c:ptCount val="1"/>
                    <c:pt idx="0">
                      <c:v>Новоайдарський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'!$C$422</c:f>
                  <c:strCache>
                    <c:ptCount val="1"/>
                    <c:pt idx="0">
                      <c:v>Новопсковський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'!$C$423</c:f>
                  <c:strCache>
                    <c:ptCount val="1"/>
                    <c:pt idx="0">
                      <c:v>Попаснянський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'!$C$424</c:f>
                  <c:strCache>
                    <c:ptCount val="1"/>
                    <c:pt idx="0">
                      <c:v>Рубіжанський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'!$C$425</c:f>
                  <c:strCache>
                    <c:ptCount val="1"/>
                    <c:pt idx="0">
                      <c:v>Сватівський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'!$C$426</c:f>
                  <c:strCache>
                    <c:ptCount val="1"/>
                    <c:pt idx="0">
                      <c:v>Сєвєродонецький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'!$C$427</c:f>
                  <c:strCache>
                    <c:ptCount val="1"/>
                    <c:pt idx="0">
                      <c:v>Старобільський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'!$C$428</c:f>
                  <c:strCache>
                    <c:ptCount val="1"/>
                    <c:pt idx="0">
                      <c:v>Троїцький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'!$H$415:$H$428</c:f>
              <c:numCache>
                <c:formatCode>0%</c:formatCode>
                <c:ptCount val="14"/>
                <c:pt idx="0">
                  <c:v>0.45</c:v>
                </c:pt>
                <c:pt idx="1">
                  <c:v>1.08</c:v>
                </c:pt>
                <c:pt idx="2">
                  <c:v>0.04</c:v>
                </c:pt>
                <c:pt idx="3">
                  <c:v>0.66999999999999993</c:v>
                </c:pt>
                <c:pt idx="4">
                  <c:v>-1.5</c:v>
                </c:pt>
                <c:pt idx="5">
                  <c:v>-0.51</c:v>
                </c:pt>
                <c:pt idx="6">
                  <c:v>0.38</c:v>
                </c:pt>
                <c:pt idx="7">
                  <c:v>-0.24</c:v>
                </c:pt>
                <c:pt idx="8">
                  <c:v>2.3699999999999997</c:v>
                </c:pt>
                <c:pt idx="9">
                  <c:v>-2.0099999999999998</c:v>
                </c:pt>
                <c:pt idx="10">
                  <c:v>1.21</c:v>
                </c:pt>
                <c:pt idx="11">
                  <c:v>0.6100000000000001</c:v>
                </c:pt>
                <c:pt idx="12">
                  <c:v>9.0000000000000011E-2</c:v>
                </c:pt>
                <c:pt idx="13">
                  <c:v>2.0000000000000018E-2</c:v>
                </c:pt>
              </c:numCache>
            </c:numRef>
          </c:xVal>
          <c:yVal>
            <c:numRef>
              <c:f>'графіки '!$I$415:$I$428</c:f>
              <c:numCache>
                <c:formatCode>0%</c:formatCode>
                <c:ptCount val="14"/>
                <c:pt idx="0">
                  <c:v>-2.7600000000000002</c:v>
                </c:pt>
                <c:pt idx="1">
                  <c:v>-0.22999999999999998</c:v>
                </c:pt>
                <c:pt idx="2">
                  <c:v>-0.32000000000000006</c:v>
                </c:pt>
                <c:pt idx="3">
                  <c:v>-1.6600000000000001</c:v>
                </c:pt>
                <c:pt idx="4">
                  <c:v>-1.88</c:v>
                </c:pt>
                <c:pt idx="5">
                  <c:v>-0.38</c:v>
                </c:pt>
                <c:pt idx="6">
                  <c:v>-0.90999999999999992</c:v>
                </c:pt>
                <c:pt idx="7">
                  <c:v>-2.65</c:v>
                </c:pt>
                <c:pt idx="8">
                  <c:v>-0.82</c:v>
                </c:pt>
                <c:pt idx="9">
                  <c:v>-1.56</c:v>
                </c:pt>
                <c:pt idx="10">
                  <c:v>-0.24</c:v>
                </c:pt>
                <c:pt idx="11">
                  <c:v>-0.99</c:v>
                </c:pt>
                <c:pt idx="12">
                  <c:v>-2.9999999999999957E-2</c:v>
                </c:pt>
                <c:pt idx="13">
                  <c:v>-2.1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7003264"/>
        <c:axId val="127005440"/>
      </c:scatterChart>
      <c:valAx>
        <c:axId val="12700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7005440"/>
        <c:crosses val="autoZero"/>
        <c:crossBetween val="midCat"/>
      </c:valAx>
      <c:valAx>
        <c:axId val="12700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700326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 Львівської області</a:t>
            </a:r>
            <a:r>
              <a:rPr lang="uk-UA" sz="1600" u="sng" baseline="0"/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'!$C$432</c:f>
                  <c:strCache>
                    <c:ptCount val="1"/>
                    <c:pt idx="0">
                      <c:v>Бориславський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'!$C$433</c:f>
                  <c:strCache>
                    <c:ptCount val="1"/>
                    <c:pt idx="0">
                      <c:v>Бродівський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'!$C$434</c:f>
                  <c:strCache>
                    <c:ptCount val="1"/>
                    <c:pt idx="0">
                      <c:v>Буський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'!$C$435</c:f>
                  <c:strCache>
                    <c:ptCount val="1"/>
                    <c:pt idx="0">
                      <c:v>Галицький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'!$C$436</c:f>
                  <c:strCache>
                    <c:ptCount val="1"/>
                    <c:pt idx="0">
                      <c:v>Городоцький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'!$C$437</c:f>
                  <c:strCache>
                    <c:ptCount val="1"/>
                    <c:pt idx="0">
                      <c:v>Дрогобицький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'!$C$438</c:f>
                  <c:strCache>
                    <c:ptCount val="1"/>
                    <c:pt idx="0">
                      <c:v>Жидачівський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'!$C$439</c:f>
                  <c:strCache>
                    <c:ptCount val="1"/>
                    <c:pt idx="0">
                      <c:v>Жовківський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'!$C$440</c:f>
                  <c:strCache>
                    <c:ptCount val="1"/>
                    <c:pt idx="0">
                      <c:v>Залізничний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'!$C$441</c:f>
                  <c:strCache>
                    <c:ptCount val="1"/>
                    <c:pt idx="0">
                      <c:v>Золочівський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'!$C$442</c:f>
                  <c:strCache>
                    <c:ptCount val="1"/>
                    <c:pt idx="0">
                      <c:v>Кам'янка-Бузький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'!$C$443</c:f>
                  <c:strCache>
                    <c:ptCount val="1"/>
                    <c:pt idx="0">
                      <c:v>Личаківський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'!$C$444</c:f>
                  <c:strCache>
                    <c:ptCount val="1"/>
                    <c:pt idx="0">
                      <c:v>Миколаївський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'!$C$445</c:f>
                  <c:strCache>
                    <c:ptCount val="1"/>
                    <c:pt idx="0">
                      <c:v>Мостиський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'!$C$446</c:f>
                  <c:strCache>
                    <c:ptCount val="1"/>
                    <c:pt idx="0">
                      <c:v>Перемишлянський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'!$C$447</c:f>
                  <c:strCache>
                    <c:ptCount val="1"/>
                    <c:pt idx="0">
                      <c:v>Пустомитівський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'!$C$448</c:f>
                  <c:strCache>
                    <c:ptCount val="1"/>
                    <c:pt idx="0">
                      <c:v>Радехівський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'!$C$449</c:f>
                  <c:strCache>
                    <c:ptCount val="1"/>
                    <c:pt idx="0">
                      <c:v>Самбірський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'!$C$450</c:f>
                  <c:strCache>
                    <c:ptCount val="1"/>
                    <c:pt idx="0">
                      <c:v>Сихівський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'!$C$451</c:f>
                  <c:strCache>
                    <c:ptCount val="1"/>
                    <c:pt idx="0">
                      <c:v>Сколівський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'!$C$452</c:f>
                  <c:strCache>
                    <c:ptCount val="1"/>
                    <c:pt idx="0">
                      <c:v>Сокальський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'!$C$453</c:f>
                  <c:strCache>
                    <c:ptCount val="1"/>
                    <c:pt idx="0">
                      <c:v>Старосамбірський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'!$C$454</c:f>
                  <c:strCache>
                    <c:ptCount val="1"/>
                    <c:pt idx="0">
                      <c:v>Стрийський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'!$C$455</c:f>
                  <c:strCache>
                    <c:ptCount val="1"/>
                    <c:pt idx="0">
                      <c:v>Трускавецький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'!$C$456</c:f>
                  <c:strCache>
                    <c:ptCount val="1"/>
                    <c:pt idx="0">
                      <c:v>Турківський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'!$C$457</c:f>
                  <c:strCache>
                    <c:ptCount val="1"/>
                    <c:pt idx="0">
                      <c:v>Франківський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'!$C$458</c:f>
                  <c:strCache>
                    <c:ptCount val="1"/>
                    <c:pt idx="0">
                      <c:v>Червоноградський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'!$C$459</c:f>
                  <c:strCache>
                    <c:ptCount val="1"/>
                    <c:pt idx="0">
                      <c:v>Шевченківський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'!$C$460</c:f>
                  <c:strCache>
                    <c:ptCount val="1"/>
                    <c:pt idx="0">
                      <c:v>Яворівський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'!$H$432:$H$460</c:f>
              <c:numCache>
                <c:formatCode>0%</c:formatCode>
                <c:ptCount val="29"/>
                <c:pt idx="0">
                  <c:v>0.92999999999999994</c:v>
                </c:pt>
                <c:pt idx="1">
                  <c:v>-0.33</c:v>
                </c:pt>
                <c:pt idx="2">
                  <c:v>-0.65999999999999992</c:v>
                </c:pt>
                <c:pt idx="3">
                  <c:v>0.88</c:v>
                </c:pt>
                <c:pt idx="4">
                  <c:v>-0.65</c:v>
                </c:pt>
                <c:pt idx="5">
                  <c:v>-0.03</c:v>
                </c:pt>
                <c:pt idx="6">
                  <c:v>0.97</c:v>
                </c:pt>
                <c:pt idx="7">
                  <c:v>0.14000000000000001</c:v>
                </c:pt>
                <c:pt idx="8">
                  <c:v>7.0000000000000007E-2</c:v>
                </c:pt>
                <c:pt idx="9">
                  <c:v>1.98</c:v>
                </c:pt>
                <c:pt idx="10">
                  <c:v>0.12</c:v>
                </c:pt>
                <c:pt idx="11">
                  <c:v>1.65</c:v>
                </c:pt>
                <c:pt idx="12">
                  <c:v>-0.13</c:v>
                </c:pt>
                <c:pt idx="13">
                  <c:v>-0.15000000000000002</c:v>
                </c:pt>
                <c:pt idx="14">
                  <c:v>-0.37</c:v>
                </c:pt>
                <c:pt idx="15">
                  <c:v>0.43</c:v>
                </c:pt>
                <c:pt idx="16">
                  <c:v>-1.2400000000000002</c:v>
                </c:pt>
                <c:pt idx="17">
                  <c:v>-0.45</c:v>
                </c:pt>
                <c:pt idx="18">
                  <c:v>1.999999999999999E-2</c:v>
                </c:pt>
                <c:pt idx="19">
                  <c:v>-0.69</c:v>
                </c:pt>
                <c:pt idx="20">
                  <c:v>0.7</c:v>
                </c:pt>
                <c:pt idx="21">
                  <c:v>-1.39</c:v>
                </c:pt>
                <c:pt idx="22">
                  <c:v>-0.16999999999999998</c:v>
                </c:pt>
                <c:pt idx="23">
                  <c:v>1.1499999999999999</c:v>
                </c:pt>
                <c:pt idx="24">
                  <c:v>-1.44</c:v>
                </c:pt>
                <c:pt idx="25">
                  <c:v>-0.16999999999999998</c:v>
                </c:pt>
                <c:pt idx="26">
                  <c:v>-0.17</c:v>
                </c:pt>
                <c:pt idx="27">
                  <c:v>0.1</c:v>
                </c:pt>
                <c:pt idx="28">
                  <c:v>1.5999999999999999</c:v>
                </c:pt>
              </c:numCache>
            </c:numRef>
          </c:xVal>
          <c:yVal>
            <c:numRef>
              <c:f>'графіки '!$I$432:$I$460</c:f>
              <c:numCache>
                <c:formatCode>0%</c:formatCode>
                <c:ptCount val="29"/>
                <c:pt idx="0">
                  <c:v>0.26</c:v>
                </c:pt>
                <c:pt idx="1">
                  <c:v>-1.28</c:v>
                </c:pt>
                <c:pt idx="2">
                  <c:v>-4.18</c:v>
                </c:pt>
                <c:pt idx="3">
                  <c:v>9.9999999999999672E-3</c:v>
                </c:pt>
                <c:pt idx="4">
                  <c:v>-1.2200000000000002</c:v>
                </c:pt>
                <c:pt idx="5">
                  <c:v>-0.94000000000000006</c:v>
                </c:pt>
                <c:pt idx="6">
                  <c:v>-6.46</c:v>
                </c:pt>
                <c:pt idx="7">
                  <c:v>-0.73000000000000009</c:v>
                </c:pt>
                <c:pt idx="8">
                  <c:v>-1.58</c:v>
                </c:pt>
                <c:pt idx="9">
                  <c:v>0.08</c:v>
                </c:pt>
                <c:pt idx="10">
                  <c:v>-2.39</c:v>
                </c:pt>
                <c:pt idx="11">
                  <c:v>-0.20000000000000004</c:v>
                </c:pt>
                <c:pt idx="12">
                  <c:v>-0.20999999999999996</c:v>
                </c:pt>
                <c:pt idx="13">
                  <c:v>-2.4</c:v>
                </c:pt>
                <c:pt idx="14">
                  <c:v>-1.23</c:v>
                </c:pt>
                <c:pt idx="15">
                  <c:v>-1.3599999999999999</c:v>
                </c:pt>
                <c:pt idx="16">
                  <c:v>-6.51</c:v>
                </c:pt>
                <c:pt idx="17">
                  <c:v>-1.5</c:v>
                </c:pt>
                <c:pt idx="18">
                  <c:v>-1.1299999999999999</c:v>
                </c:pt>
                <c:pt idx="19">
                  <c:v>-0.89</c:v>
                </c:pt>
                <c:pt idx="20">
                  <c:v>-0.5</c:v>
                </c:pt>
                <c:pt idx="21">
                  <c:v>-7.25</c:v>
                </c:pt>
                <c:pt idx="22">
                  <c:v>-2.17</c:v>
                </c:pt>
                <c:pt idx="23">
                  <c:v>3.999999999999998E-2</c:v>
                </c:pt>
                <c:pt idx="24">
                  <c:v>-4.05</c:v>
                </c:pt>
                <c:pt idx="25">
                  <c:v>-4.0599999999999996</c:v>
                </c:pt>
                <c:pt idx="26">
                  <c:v>-1.73</c:v>
                </c:pt>
                <c:pt idx="27">
                  <c:v>-0.26999999999999996</c:v>
                </c:pt>
                <c:pt idx="28">
                  <c:v>-2.5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7027456"/>
        <c:axId val="127037824"/>
      </c:scatterChart>
      <c:valAx>
        <c:axId val="12702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7037824"/>
        <c:crosses val="autoZero"/>
        <c:crossBetween val="midCat"/>
      </c:valAx>
      <c:valAx>
        <c:axId val="127037824"/>
        <c:scaling>
          <c:orientation val="minMax"/>
          <c:max val="1"/>
          <c:min val="-15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702745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/>
            </a:pPr>
            <a:r>
              <a:rPr lang="uk-UA" sz="1600"/>
              <a:t>Рейтинги </a:t>
            </a:r>
            <a:r>
              <a:rPr lang="uk-UA" sz="1600" u="sng"/>
              <a:t>МЗС  Миколаївської області</a:t>
            </a:r>
            <a:r>
              <a:rPr lang="uk-UA" sz="1600" u="sng" baseline="0"/>
              <a:t> </a:t>
            </a:r>
            <a:r>
              <a:rPr lang="uk-UA" sz="1600" b="1" i="0" u="none" strike="noStrike" baseline="0">
                <a:effectLst/>
              </a:rPr>
              <a:t>за 2018 рік</a:t>
            </a:r>
            <a:endParaRPr lang="uk-UA" sz="1600">
              <a:effectLst/>
            </a:endParaRPr>
          </a:p>
        </c:rich>
      </c:tx>
      <c:layout>
        <c:manualLayout>
          <c:xMode val="edge"/>
          <c:yMode val="edge"/>
          <c:x val="0.11484544110579117"/>
          <c:y val="1.05959159835638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'!$C$463</c:f>
                  <c:strCache>
                    <c:ptCount val="1"/>
                    <c:pt idx="0">
                      <c:v>Арбузинський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'!$C$464</c:f>
                  <c:strCache>
                    <c:ptCount val="1"/>
                    <c:pt idx="0">
                      <c:v>Баштанський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'!$C$465</c:f>
                  <c:strCache>
                    <c:ptCount val="1"/>
                    <c:pt idx="0">
                      <c:v>Березанський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'!$C$466</c:f>
                  <c:strCache>
                    <c:ptCount val="1"/>
                    <c:pt idx="0">
                      <c:v>Березнегуватський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'!$C$467</c:f>
                  <c:strCache>
                    <c:ptCount val="1"/>
                    <c:pt idx="0">
                      <c:v>Братський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'!$C$468</c:f>
                  <c:strCache>
                    <c:ptCount val="1"/>
                    <c:pt idx="0">
                      <c:v>Веселинівський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'!$C$469</c:f>
                  <c:strCache>
                    <c:ptCount val="1"/>
                    <c:pt idx="0">
                      <c:v>Вознесенський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'!$C$470</c:f>
                  <c:strCache>
                    <c:ptCount val="1"/>
                    <c:pt idx="0">
                      <c:v>Врадіївський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'!$C$471</c:f>
                  <c:strCache>
                    <c:ptCount val="1"/>
                    <c:pt idx="0">
                      <c:v>Доманівський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'!$C$472</c:f>
                  <c:strCache>
                    <c:ptCount val="1"/>
                    <c:pt idx="0">
                      <c:v>Єланецький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'!$C$473</c:f>
                  <c:strCache>
                    <c:ptCount val="1"/>
                    <c:pt idx="0">
                      <c:v>Жовтневий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'!$C$474</c:f>
                  <c:strCache>
                    <c:ptCount val="1"/>
                    <c:pt idx="0">
                      <c:v>Заводський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'!$C$475</c:f>
                  <c:strCache>
                    <c:ptCount val="1"/>
                    <c:pt idx="0">
                      <c:v>Казанківський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'!$C$476</c:f>
                  <c:strCache>
                    <c:ptCount val="1"/>
                    <c:pt idx="0">
                      <c:v>Корабельний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'!$C$477</c:f>
                  <c:strCache>
                    <c:ptCount val="1"/>
                    <c:pt idx="0">
                      <c:v>Кривоозерський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'!$C$478</c:f>
                  <c:strCache>
                    <c:ptCount val="1"/>
                    <c:pt idx="0">
                      <c:v>Ленінський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'!$C$479</c:f>
                  <c:strCache>
                    <c:ptCount val="1"/>
                    <c:pt idx="0">
                      <c:v>Миколаївський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'!$C$480</c:f>
                  <c:strCache>
                    <c:ptCount val="1"/>
                    <c:pt idx="0">
                      <c:v>Новобузький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'!$C$481</c:f>
                  <c:strCache>
                    <c:ptCount val="1"/>
                    <c:pt idx="0">
                      <c:v>Новоодеський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'!$C$482</c:f>
                  <c:strCache>
                    <c:ptCount val="1"/>
                    <c:pt idx="0">
                      <c:v>Очаківський 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'!$C$483</c:f>
                  <c:strCache>
                    <c:ptCount val="1"/>
                    <c:pt idx="0">
                      <c:v>Первомайський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'!$C$484</c:f>
                  <c:strCache>
                    <c:ptCount val="1"/>
                    <c:pt idx="0">
                      <c:v>Снігурівський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'!$C$485</c:f>
                  <c:strCache>
                    <c:ptCount val="1"/>
                    <c:pt idx="0">
                      <c:v>Центральний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'!$C$486</c:f>
                  <c:strCache>
                    <c:ptCount val="1"/>
                    <c:pt idx="0">
                      <c:v>Южноукраїнський міський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'!$H$463:$H$486</c:f>
              <c:numCache>
                <c:formatCode>0%</c:formatCode>
                <c:ptCount val="24"/>
                <c:pt idx="0">
                  <c:v>-1.22</c:v>
                </c:pt>
                <c:pt idx="1">
                  <c:v>-7.999999999999996E-2</c:v>
                </c:pt>
                <c:pt idx="2">
                  <c:v>-1.9700000000000002</c:v>
                </c:pt>
                <c:pt idx="3">
                  <c:v>-2.0300000000000002</c:v>
                </c:pt>
                <c:pt idx="4">
                  <c:v>-0.98</c:v>
                </c:pt>
                <c:pt idx="5">
                  <c:v>-0.3</c:v>
                </c:pt>
                <c:pt idx="6">
                  <c:v>1.8199999999999998</c:v>
                </c:pt>
                <c:pt idx="7">
                  <c:v>-1.78</c:v>
                </c:pt>
                <c:pt idx="8">
                  <c:v>-1.76</c:v>
                </c:pt>
                <c:pt idx="9">
                  <c:v>-1.4400000000000002</c:v>
                </c:pt>
                <c:pt idx="10">
                  <c:v>-8.0000000000000016E-2</c:v>
                </c:pt>
                <c:pt idx="11">
                  <c:v>0.41</c:v>
                </c:pt>
                <c:pt idx="12">
                  <c:v>-1.1499999999999999</c:v>
                </c:pt>
                <c:pt idx="13">
                  <c:v>1.999999999999999E-2</c:v>
                </c:pt>
                <c:pt idx="14">
                  <c:v>-1.58</c:v>
                </c:pt>
                <c:pt idx="15">
                  <c:v>0.42</c:v>
                </c:pt>
                <c:pt idx="16">
                  <c:v>-0.42000000000000004</c:v>
                </c:pt>
                <c:pt idx="17">
                  <c:v>-0.80999999999999994</c:v>
                </c:pt>
                <c:pt idx="18">
                  <c:v>0.10999999999999999</c:v>
                </c:pt>
                <c:pt idx="19">
                  <c:v>-0.74</c:v>
                </c:pt>
                <c:pt idx="20">
                  <c:v>1.01</c:v>
                </c:pt>
                <c:pt idx="21">
                  <c:v>-1.1499999999999999</c:v>
                </c:pt>
                <c:pt idx="22">
                  <c:v>0.84</c:v>
                </c:pt>
                <c:pt idx="23">
                  <c:v>-1.27</c:v>
                </c:pt>
              </c:numCache>
            </c:numRef>
          </c:xVal>
          <c:yVal>
            <c:numRef>
              <c:f>'графіки '!$I$463:$I$486</c:f>
              <c:numCache>
                <c:formatCode>0%</c:formatCode>
                <c:ptCount val="24"/>
                <c:pt idx="0">
                  <c:v>-0.57000000000000006</c:v>
                </c:pt>
                <c:pt idx="1">
                  <c:v>-1.23</c:v>
                </c:pt>
                <c:pt idx="2">
                  <c:v>-6.8</c:v>
                </c:pt>
                <c:pt idx="3">
                  <c:v>-2.2000000000000002</c:v>
                </c:pt>
                <c:pt idx="4">
                  <c:v>-1.94</c:v>
                </c:pt>
                <c:pt idx="5">
                  <c:v>-0.68</c:v>
                </c:pt>
                <c:pt idx="6">
                  <c:v>0.52</c:v>
                </c:pt>
                <c:pt idx="7">
                  <c:v>-1.48</c:v>
                </c:pt>
                <c:pt idx="8">
                  <c:v>-0.95</c:v>
                </c:pt>
                <c:pt idx="9">
                  <c:v>-1.57</c:v>
                </c:pt>
                <c:pt idx="10">
                  <c:v>-1.6099999999999999</c:v>
                </c:pt>
                <c:pt idx="11">
                  <c:v>-1.0899999999999999</c:v>
                </c:pt>
                <c:pt idx="12">
                  <c:v>-0.64</c:v>
                </c:pt>
                <c:pt idx="13">
                  <c:v>-1.4500000000000002</c:v>
                </c:pt>
                <c:pt idx="14">
                  <c:v>-1.19</c:v>
                </c:pt>
                <c:pt idx="15">
                  <c:v>-1.2399999999999998</c:v>
                </c:pt>
                <c:pt idx="16">
                  <c:v>-2.7699999999999996</c:v>
                </c:pt>
                <c:pt idx="17">
                  <c:v>-1.39</c:v>
                </c:pt>
                <c:pt idx="18">
                  <c:v>-1.65</c:v>
                </c:pt>
                <c:pt idx="19">
                  <c:v>-0.19000000000000006</c:v>
                </c:pt>
                <c:pt idx="20">
                  <c:v>-0.23</c:v>
                </c:pt>
                <c:pt idx="21">
                  <c:v>-4.37</c:v>
                </c:pt>
                <c:pt idx="22">
                  <c:v>-1.9300000000000002</c:v>
                </c:pt>
                <c:pt idx="23">
                  <c:v>-0.94000000000000006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7218432"/>
        <c:axId val="127220352"/>
      </c:scatterChart>
      <c:valAx>
        <c:axId val="12721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7220352"/>
        <c:crosses val="autoZero"/>
        <c:crossBetween val="midCat"/>
      </c:valAx>
      <c:valAx>
        <c:axId val="12722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721843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 Одеської області</a:t>
            </a:r>
            <a:r>
              <a:rPr lang="uk-UA" sz="1600" u="sng" baseline="0"/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 sz="1600"/>
          </a:p>
        </c:rich>
      </c:tx>
      <c:layout>
        <c:manualLayout>
          <c:xMode val="edge"/>
          <c:yMode val="edge"/>
          <c:x val="0.13173007034615325"/>
          <c:y val="1.25553467116978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'!$C$488</c:f>
                  <c:strCache>
                    <c:ptCount val="1"/>
                    <c:pt idx="0">
                      <c:v>Ананьївський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'!$C$489</c:f>
                  <c:strCache>
                    <c:ptCount val="1"/>
                    <c:pt idx="0">
                      <c:v>Арцизький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'!$C$490</c:f>
                  <c:strCache>
                    <c:ptCount val="1"/>
                    <c:pt idx="0">
                      <c:v>Балтський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'!$C$491</c:f>
                  <c:strCache>
                    <c:ptCount val="1"/>
                    <c:pt idx="0">
                      <c:v>Березівський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'!$C$492</c:f>
                  <c:strCache>
                    <c:ptCount val="1"/>
                    <c:pt idx="0">
                      <c:v>Білгород-Дністровський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'!$C$493</c:f>
                  <c:strCache>
                    <c:ptCount val="1"/>
                    <c:pt idx="0">
                      <c:v>Біляївський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'!$C$494</c:f>
                  <c:strCache>
                    <c:ptCount val="1"/>
                    <c:pt idx="0">
                      <c:v>Болградський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'!$C$495</c:f>
                  <c:strCache>
                    <c:ptCount val="1"/>
                    <c:pt idx="0">
                      <c:v>Великомихайлівський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'!$C$496</c:f>
                  <c:strCache>
                    <c:ptCount val="1"/>
                    <c:pt idx="0">
                      <c:v>Іванівський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'!$C$497</c:f>
                  <c:strCache>
                    <c:ptCount val="1"/>
                    <c:pt idx="0">
                      <c:v>Ізмаїльський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'!$C$498</c:f>
                  <c:strCache>
                    <c:ptCount val="1"/>
                    <c:pt idx="0">
                      <c:v>Іллічівський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'!$C$499</c:f>
                  <c:strCache>
                    <c:ptCount val="1"/>
                    <c:pt idx="0">
                      <c:v>Київський районний суд м. 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'!$C$500</c:f>
                  <c:strCache>
                    <c:ptCount val="1"/>
                    <c:pt idx="0">
                      <c:v>Кілійський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'!$C$501</c:f>
                  <c:strCache>
                    <c:ptCount val="1"/>
                    <c:pt idx="0">
                      <c:v>Кодимський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'!$C$502</c:f>
                  <c:strCache>
                    <c:ptCount val="1"/>
                    <c:pt idx="0">
                      <c:v>Комінтернівський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'!$C$503</c:f>
                  <c:strCache>
                    <c:ptCount val="1"/>
                    <c:pt idx="0">
                      <c:v>Котовський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'!$C$504</c:f>
                  <c:strCache>
                    <c:ptCount val="1"/>
                    <c:pt idx="0">
                      <c:v>Красноокнянський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'!$C$505</c:f>
                  <c:strCache>
                    <c:ptCount val="1"/>
                    <c:pt idx="0">
                      <c:v>Любашівський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'!$C$506</c:f>
                  <c:strCache>
                    <c:ptCount val="1"/>
                    <c:pt idx="0">
                      <c:v>Малиновський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'!$C$507</c:f>
                  <c:strCache>
                    <c:ptCount val="1"/>
                    <c:pt idx="0">
                      <c:v>Миколаївський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'!$C$508</c:f>
                  <c:strCache>
                    <c:ptCount val="1"/>
                    <c:pt idx="0">
                      <c:v>Овідіопольський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'!$C$509</c:f>
                  <c:strCache>
                    <c:ptCount val="1"/>
                    <c:pt idx="0">
                      <c:v>Приморський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'!$C$510</c:f>
                  <c:strCache>
                    <c:ptCount val="1"/>
                    <c:pt idx="0">
                      <c:v>Ренійський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'!$C$511</c:f>
                  <c:strCache>
                    <c:ptCount val="1"/>
                    <c:pt idx="0">
                      <c:v>Роздільнянський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'!$C$512</c:f>
                  <c:strCache>
                    <c:ptCount val="1"/>
                    <c:pt idx="0">
                      <c:v>Савранський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'!$C$513</c:f>
                  <c:strCache>
                    <c:ptCount val="1"/>
                    <c:pt idx="0">
                      <c:v>Саратський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'!$C$514</c:f>
                  <c:strCache>
                    <c:ptCount val="1"/>
                    <c:pt idx="0">
                      <c:v>Суворовський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'!$C$515</c:f>
                  <c:strCache>
                    <c:ptCount val="1"/>
                    <c:pt idx="0">
                      <c:v>Тарутинський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'!$C$516</c:f>
                  <c:strCache>
                    <c:ptCount val="1"/>
                    <c:pt idx="0">
                      <c:v>Татарбунарський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'!$C$517</c:f>
                  <c:strCache>
                    <c:ptCount val="1"/>
                    <c:pt idx="0">
                      <c:v>Теплодарський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'!$C$518</c:f>
                  <c:strCache>
                    <c:ptCount val="1"/>
                    <c:pt idx="0">
                      <c:v>Фрунзівський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'!$C$519</c:f>
                  <c:strCache>
                    <c:ptCount val="1"/>
                    <c:pt idx="0">
                      <c:v>Ширяївський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'!$C$520</c:f>
                  <c:strCache>
                    <c:ptCount val="1"/>
                    <c:pt idx="0">
                      <c:v>Южний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'!$H$488:$H$520</c:f>
              <c:numCache>
                <c:formatCode>0%</c:formatCode>
                <c:ptCount val="33"/>
                <c:pt idx="0">
                  <c:v>-0.54</c:v>
                </c:pt>
                <c:pt idx="1">
                  <c:v>-0.26</c:v>
                </c:pt>
                <c:pt idx="2">
                  <c:v>-0.71</c:v>
                </c:pt>
                <c:pt idx="3">
                  <c:v>1.0499999999999998</c:v>
                </c:pt>
                <c:pt idx="4">
                  <c:v>0.42</c:v>
                </c:pt>
                <c:pt idx="5">
                  <c:v>0.37</c:v>
                </c:pt>
                <c:pt idx="6">
                  <c:v>-0.1</c:v>
                </c:pt>
                <c:pt idx="7">
                  <c:v>-0.73</c:v>
                </c:pt>
                <c:pt idx="8">
                  <c:v>-1.05</c:v>
                </c:pt>
                <c:pt idx="9">
                  <c:v>0.12</c:v>
                </c:pt>
                <c:pt idx="10">
                  <c:v>-0.37</c:v>
                </c:pt>
                <c:pt idx="11">
                  <c:v>0.3</c:v>
                </c:pt>
                <c:pt idx="12">
                  <c:v>-0.62</c:v>
                </c:pt>
                <c:pt idx="13">
                  <c:v>0.48</c:v>
                </c:pt>
                <c:pt idx="14">
                  <c:v>0.37</c:v>
                </c:pt>
                <c:pt idx="15">
                  <c:v>-0.88</c:v>
                </c:pt>
                <c:pt idx="16">
                  <c:v>-1.38</c:v>
                </c:pt>
                <c:pt idx="17">
                  <c:v>-0.05</c:v>
                </c:pt>
                <c:pt idx="18">
                  <c:v>-5.0000000000000017E-2</c:v>
                </c:pt>
                <c:pt idx="19">
                  <c:v>-0.85000000000000009</c:v>
                </c:pt>
                <c:pt idx="20">
                  <c:v>0.5</c:v>
                </c:pt>
                <c:pt idx="21">
                  <c:v>1.02</c:v>
                </c:pt>
                <c:pt idx="22">
                  <c:v>-0.83000000000000007</c:v>
                </c:pt>
                <c:pt idx="23">
                  <c:v>-0.13</c:v>
                </c:pt>
                <c:pt idx="24">
                  <c:v>-1.72</c:v>
                </c:pt>
                <c:pt idx="25">
                  <c:v>0.30000000000000004</c:v>
                </c:pt>
                <c:pt idx="26">
                  <c:v>0.03</c:v>
                </c:pt>
                <c:pt idx="27">
                  <c:v>-0.65</c:v>
                </c:pt>
                <c:pt idx="28">
                  <c:v>-7.0000000000000007E-2</c:v>
                </c:pt>
                <c:pt idx="29">
                  <c:v>-4.37</c:v>
                </c:pt>
                <c:pt idx="30">
                  <c:v>-1.42</c:v>
                </c:pt>
                <c:pt idx="31">
                  <c:v>2.0000000000000018E-2</c:v>
                </c:pt>
                <c:pt idx="32">
                  <c:v>1.8399999999999999</c:v>
                </c:pt>
              </c:numCache>
            </c:numRef>
          </c:xVal>
          <c:yVal>
            <c:numRef>
              <c:f>'графіки '!$I$488:$I$520</c:f>
              <c:numCache>
                <c:formatCode>0%</c:formatCode>
                <c:ptCount val="33"/>
                <c:pt idx="0">
                  <c:v>-2.09</c:v>
                </c:pt>
                <c:pt idx="1">
                  <c:v>-0.32</c:v>
                </c:pt>
                <c:pt idx="2">
                  <c:v>-1.21</c:v>
                </c:pt>
                <c:pt idx="3">
                  <c:v>-0.43000000000000005</c:v>
                </c:pt>
                <c:pt idx="4">
                  <c:v>-1.4100000000000001</c:v>
                </c:pt>
                <c:pt idx="5">
                  <c:v>-1.2999999999999998</c:v>
                </c:pt>
                <c:pt idx="6">
                  <c:v>-1.03</c:v>
                </c:pt>
                <c:pt idx="7">
                  <c:v>-1.29</c:v>
                </c:pt>
                <c:pt idx="8">
                  <c:v>-0.92</c:v>
                </c:pt>
                <c:pt idx="9">
                  <c:v>-1.0899999999999999</c:v>
                </c:pt>
                <c:pt idx="10">
                  <c:v>-1.2999999999999998</c:v>
                </c:pt>
                <c:pt idx="11">
                  <c:v>-0.57999999999999996</c:v>
                </c:pt>
                <c:pt idx="12">
                  <c:v>-0.30999999999999994</c:v>
                </c:pt>
                <c:pt idx="13">
                  <c:v>-1.31</c:v>
                </c:pt>
                <c:pt idx="14">
                  <c:v>-3.71</c:v>
                </c:pt>
                <c:pt idx="15">
                  <c:v>-3.9699999999999998</c:v>
                </c:pt>
                <c:pt idx="16">
                  <c:v>-0.59</c:v>
                </c:pt>
                <c:pt idx="17">
                  <c:v>-0.26999999999999996</c:v>
                </c:pt>
                <c:pt idx="18">
                  <c:v>-1.06</c:v>
                </c:pt>
                <c:pt idx="19">
                  <c:v>-0.83</c:v>
                </c:pt>
                <c:pt idx="20">
                  <c:v>-2.61</c:v>
                </c:pt>
                <c:pt idx="21">
                  <c:v>-1</c:v>
                </c:pt>
                <c:pt idx="22">
                  <c:v>-4.53</c:v>
                </c:pt>
                <c:pt idx="23">
                  <c:v>-0.11000000000000004</c:v>
                </c:pt>
                <c:pt idx="24">
                  <c:v>-2.96</c:v>
                </c:pt>
                <c:pt idx="25">
                  <c:v>-1.01</c:v>
                </c:pt>
                <c:pt idx="26">
                  <c:v>-2.04</c:v>
                </c:pt>
                <c:pt idx="27">
                  <c:v>-0.77</c:v>
                </c:pt>
                <c:pt idx="28">
                  <c:v>-0.66</c:v>
                </c:pt>
                <c:pt idx="29">
                  <c:v>-0.95000000000000007</c:v>
                </c:pt>
                <c:pt idx="30">
                  <c:v>-0.83000000000000007</c:v>
                </c:pt>
                <c:pt idx="31">
                  <c:v>-4.0000000000000036E-2</c:v>
                </c:pt>
                <c:pt idx="32">
                  <c:v>-1.5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7313024"/>
        <c:axId val="127314944"/>
      </c:scatterChart>
      <c:valAx>
        <c:axId val="12731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7314944"/>
        <c:crosses val="autoZero"/>
        <c:crossBetween val="midCat"/>
      </c:valAx>
      <c:valAx>
        <c:axId val="127314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731302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Полтавської області</a:t>
            </a:r>
            <a:r>
              <a:rPr lang="uk-UA" sz="1600" baseline="0"/>
              <a:t> </a:t>
            </a:r>
            <a:r>
              <a:rPr lang="uk-UA" sz="1600" b="1" i="0" u="none" strike="noStrike" baseline="0">
                <a:effectLst/>
              </a:rPr>
              <a:t>за 2018 рік</a:t>
            </a: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'!$C$523</c:f>
                  <c:strCache>
                    <c:ptCount val="1"/>
                    <c:pt idx="0">
                      <c:v>Автозаводський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'!$C$524</c:f>
                  <c:strCache>
                    <c:ptCount val="1"/>
                    <c:pt idx="0">
                      <c:v>Великобагачанський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'!$C$525</c:f>
                  <c:strCache>
                    <c:ptCount val="1"/>
                    <c:pt idx="0">
                      <c:v>Гадяцький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'!$C$526</c:f>
                  <c:strCache>
                    <c:ptCount val="1"/>
                    <c:pt idx="0">
                      <c:v>Глобинський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'!$C$527</c:f>
                  <c:strCache>
                    <c:ptCount val="1"/>
                    <c:pt idx="0">
                      <c:v>Гребінківський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'!$C$528</c:f>
                  <c:strCache>
                    <c:ptCount val="1"/>
                    <c:pt idx="0">
                      <c:v>Диканський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'!$C$529</c:f>
                  <c:strCache>
                    <c:ptCount val="1"/>
                    <c:pt idx="0">
                      <c:v>Зіньківський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'!$C$530</c:f>
                  <c:strCache>
                    <c:ptCount val="1"/>
                    <c:pt idx="0">
                      <c:v>Карлівський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'!$C$531</c:f>
                  <c:strCache>
                    <c:ptCount val="1"/>
                    <c:pt idx="0">
                      <c:v>Київський районний суд м. 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'!$C$532</c:f>
                  <c:strCache>
                    <c:ptCount val="1"/>
                    <c:pt idx="0">
                      <c:v>Кобеляцький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'!$C$533</c:f>
                  <c:strCache>
                    <c:ptCount val="1"/>
                    <c:pt idx="0">
                      <c:v>Козельщинський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'!$C$534</c:f>
                  <c:strCache>
                    <c:ptCount val="1"/>
                    <c:pt idx="0">
                      <c:v>Комсомольський міський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'!$C$535</c:f>
                  <c:strCache>
                    <c:ptCount val="1"/>
                    <c:pt idx="0">
                      <c:v>Котелевський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'!$C$536</c:f>
                  <c:strCache>
                    <c:ptCount val="1"/>
                    <c:pt idx="0">
                      <c:v>Кременчуцький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'!$C$537</c:f>
                  <c:strCache>
                    <c:ptCount val="1"/>
                    <c:pt idx="0">
                      <c:v>Крюківський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'!$C$538</c:f>
                  <c:strCache>
                    <c:ptCount val="1"/>
                    <c:pt idx="0">
                      <c:v>Ленінський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'!$C$539</c:f>
                  <c:strCache>
                    <c:ptCount val="1"/>
                    <c:pt idx="0">
                      <c:v>Лохвицький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'!$C$540</c:f>
                  <c:strCache>
                    <c:ptCount val="1"/>
                    <c:pt idx="0">
                      <c:v>Лубенський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'!$C$541</c:f>
                  <c:strCache>
                    <c:ptCount val="1"/>
                    <c:pt idx="0">
                      <c:v>Машівський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'!$C$542</c:f>
                  <c:strCache>
                    <c:ptCount val="1"/>
                    <c:pt idx="0">
                      <c:v>Миргородський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'!$C$543</c:f>
                  <c:strCache>
                    <c:ptCount val="1"/>
                    <c:pt idx="0">
                      <c:v>Новосанжарський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'!$C$544</c:f>
                  <c:strCache>
                    <c:ptCount val="1"/>
                    <c:pt idx="0">
                      <c:v>Октябрський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'!$C$545</c:f>
                  <c:strCache>
                    <c:ptCount val="1"/>
                    <c:pt idx="0">
                      <c:v>Оржицький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'!$C$546</c:f>
                  <c:strCache>
                    <c:ptCount val="1"/>
                    <c:pt idx="0">
                      <c:v>Пирятинський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'!$C$547</c:f>
                  <c:strCache>
                    <c:ptCount val="1"/>
                    <c:pt idx="0">
                      <c:v>Полтавський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'!$C$548</c:f>
                  <c:strCache>
                    <c:ptCount val="1"/>
                    <c:pt idx="0">
                      <c:v>Решетилівський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'!$C$549</c:f>
                  <c:strCache>
                    <c:ptCount val="1"/>
                    <c:pt idx="0">
                      <c:v>Семенівський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'!$C$550</c:f>
                  <c:strCache>
                    <c:ptCount val="1"/>
                    <c:pt idx="0">
                      <c:v>Хорольський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'!$C$551</c:f>
                  <c:strCache>
                    <c:ptCount val="1"/>
                    <c:pt idx="0">
                      <c:v>Чорнухинський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'!$C$552</c:f>
                  <c:strCache>
                    <c:ptCount val="1"/>
                    <c:pt idx="0">
                      <c:v>Чутівський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'!$C$553</c:f>
                  <c:strCache>
                    <c:ptCount val="1"/>
                    <c:pt idx="0">
                      <c:v>Шишацький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'!$H$523:$H$553</c:f>
              <c:numCache>
                <c:formatCode>0%</c:formatCode>
                <c:ptCount val="31"/>
                <c:pt idx="0">
                  <c:v>0.37</c:v>
                </c:pt>
                <c:pt idx="1">
                  <c:v>1.19</c:v>
                </c:pt>
                <c:pt idx="2">
                  <c:v>-0.38</c:v>
                </c:pt>
                <c:pt idx="3">
                  <c:v>3.21</c:v>
                </c:pt>
                <c:pt idx="4">
                  <c:v>1.5099999999999998</c:v>
                </c:pt>
                <c:pt idx="5">
                  <c:v>-0.49</c:v>
                </c:pt>
                <c:pt idx="6">
                  <c:v>0.12000000000000001</c:v>
                </c:pt>
                <c:pt idx="7">
                  <c:v>0.45</c:v>
                </c:pt>
                <c:pt idx="8">
                  <c:v>-8.0000000000000016E-2</c:v>
                </c:pt>
                <c:pt idx="9">
                  <c:v>2.69</c:v>
                </c:pt>
                <c:pt idx="10">
                  <c:v>-1.03</c:v>
                </c:pt>
                <c:pt idx="11">
                  <c:v>-0.45</c:v>
                </c:pt>
                <c:pt idx="12">
                  <c:v>-1.3399999999999999</c:v>
                </c:pt>
                <c:pt idx="13">
                  <c:v>-0.16</c:v>
                </c:pt>
                <c:pt idx="14">
                  <c:v>-0.03</c:v>
                </c:pt>
                <c:pt idx="15">
                  <c:v>-0.89999999999999991</c:v>
                </c:pt>
                <c:pt idx="16">
                  <c:v>0.46</c:v>
                </c:pt>
                <c:pt idx="17">
                  <c:v>0.78</c:v>
                </c:pt>
                <c:pt idx="18">
                  <c:v>-0.12</c:v>
                </c:pt>
                <c:pt idx="19">
                  <c:v>0.44</c:v>
                </c:pt>
                <c:pt idx="20">
                  <c:v>0.83000000000000007</c:v>
                </c:pt>
                <c:pt idx="21">
                  <c:v>1.24</c:v>
                </c:pt>
                <c:pt idx="22">
                  <c:v>0.92999999999999994</c:v>
                </c:pt>
                <c:pt idx="23">
                  <c:v>0.2</c:v>
                </c:pt>
                <c:pt idx="24">
                  <c:v>-0.43000000000000005</c:v>
                </c:pt>
                <c:pt idx="25">
                  <c:v>-1.54</c:v>
                </c:pt>
                <c:pt idx="26">
                  <c:v>-1.03</c:v>
                </c:pt>
                <c:pt idx="27">
                  <c:v>0.23</c:v>
                </c:pt>
                <c:pt idx="28">
                  <c:v>-2.74</c:v>
                </c:pt>
                <c:pt idx="29">
                  <c:v>-0.94</c:v>
                </c:pt>
                <c:pt idx="30">
                  <c:v>-1.26</c:v>
                </c:pt>
              </c:numCache>
            </c:numRef>
          </c:xVal>
          <c:yVal>
            <c:numRef>
              <c:f>'графіки '!$I$523:$I$553</c:f>
              <c:numCache>
                <c:formatCode>0%</c:formatCode>
                <c:ptCount val="31"/>
                <c:pt idx="0">
                  <c:v>-0.46</c:v>
                </c:pt>
                <c:pt idx="1">
                  <c:v>3.0000000000000027E-2</c:v>
                </c:pt>
                <c:pt idx="2">
                  <c:v>-0.81</c:v>
                </c:pt>
                <c:pt idx="3">
                  <c:v>0.44999999999999996</c:v>
                </c:pt>
                <c:pt idx="4">
                  <c:v>-0.7</c:v>
                </c:pt>
                <c:pt idx="5">
                  <c:v>-0.12000000000000001</c:v>
                </c:pt>
                <c:pt idx="6">
                  <c:v>-1.7400000000000002</c:v>
                </c:pt>
                <c:pt idx="7">
                  <c:v>-4.72</c:v>
                </c:pt>
                <c:pt idx="8">
                  <c:v>0.14999999999999997</c:v>
                </c:pt>
                <c:pt idx="9">
                  <c:v>0.36999999999999994</c:v>
                </c:pt>
                <c:pt idx="10">
                  <c:v>-0.44</c:v>
                </c:pt>
                <c:pt idx="11">
                  <c:v>-1.43</c:v>
                </c:pt>
                <c:pt idx="12">
                  <c:v>-0.80999999999999994</c:v>
                </c:pt>
                <c:pt idx="13">
                  <c:v>-1.44</c:v>
                </c:pt>
                <c:pt idx="14">
                  <c:v>-5.9999999999999949E-2</c:v>
                </c:pt>
                <c:pt idx="15">
                  <c:v>-1.2599999999999998</c:v>
                </c:pt>
                <c:pt idx="16">
                  <c:v>-3.49</c:v>
                </c:pt>
                <c:pt idx="17">
                  <c:v>-0.19999999999999996</c:v>
                </c:pt>
                <c:pt idx="18">
                  <c:v>-3.23</c:v>
                </c:pt>
                <c:pt idx="19">
                  <c:v>-0.45999999999999996</c:v>
                </c:pt>
                <c:pt idx="20">
                  <c:v>-0.35999999999999993</c:v>
                </c:pt>
                <c:pt idx="21">
                  <c:v>0.14000000000000007</c:v>
                </c:pt>
                <c:pt idx="22">
                  <c:v>-0.19</c:v>
                </c:pt>
                <c:pt idx="23">
                  <c:v>-0.45</c:v>
                </c:pt>
                <c:pt idx="24">
                  <c:v>-0.62</c:v>
                </c:pt>
                <c:pt idx="25">
                  <c:v>-5.6099999999999994</c:v>
                </c:pt>
                <c:pt idx="26">
                  <c:v>-3.7399999999999998</c:v>
                </c:pt>
                <c:pt idx="27">
                  <c:v>-1.22</c:v>
                </c:pt>
                <c:pt idx="28">
                  <c:v>-3.59</c:v>
                </c:pt>
                <c:pt idx="29">
                  <c:v>-1.01</c:v>
                </c:pt>
                <c:pt idx="30">
                  <c:v>-0.5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801024"/>
        <c:axId val="126802944"/>
      </c:scatterChart>
      <c:valAx>
        <c:axId val="12680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6802944"/>
        <c:crosses val="autoZero"/>
        <c:crossBetween val="midCat"/>
      </c:valAx>
      <c:valAx>
        <c:axId val="12680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680102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Рівненської області</a:t>
            </a:r>
            <a:r>
              <a:rPr lang="uk-UA" sz="1600" baseline="0"/>
              <a:t> </a:t>
            </a:r>
            <a:r>
              <a:rPr lang="uk-UA" sz="1600" b="1" i="0" u="none" strike="noStrike" baseline="0">
                <a:effectLst/>
              </a:rPr>
              <a:t>за 2018 рік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'!$C$556</c:f>
                  <c:strCache>
                    <c:ptCount val="1"/>
                    <c:pt idx="0">
                      <c:v>Березнівський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'!$C$557</c:f>
                  <c:strCache>
                    <c:ptCount val="1"/>
                    <c:pt idx="0">
                      <c:v>Володимирецький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'!$C$558</c:f>
                  <c:strCache>
                    <c:ptCount val="1"/>
                    <c:pt idx="0">
                      <c:v>Гощанський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'!$C$559</c:f>
                  <c:strCache>
                    <c:ptCount val="1"/>
                    <c:pt idx="0">
                      <c:v>Демидівський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'!$C$560</c:f>
                  <c:strCache>
                    <c:ptCount val="1"/>
                    <c:pt idx="0">
                      <c:v>Дубенський міськрайонний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'!$C$561</c:f>
                  <c:strCache>
                    <c:ptCount val="1"/>
                    <c:pt idx="0">
                      <c:v>Дубровицький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'!$C$562</c:f>
                  <c:strCache>
                    <c:ptCount val="1"/>
                    <c:pt idx="0">
                      <c:v>Зарічненський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'!$C$563</c:f>
                  <c:strCache>
                    <c:ptCount val="1"/>
                    <c:pt idx="0">
                      <c:v>Здолбунівський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'!$C$564</c:f>
                  <c:strCache>
                    <c:ptCount val="1"/>
                    <c:pt idx="0">
                      <c:v>Корецький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'!$C$565</c:f>
                  <c:strCache>
                    <c:ptCount val="1"/>
                    <c:pt idx="0">
                      <c:v>Костопільський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'!$C$566</c:f>
                  <c:strCache>
                    <c:ptCount val="1"/>
                    <c:pt idx="0">
                      <c:v>Кузнецовський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'!$C$567</c:f>
                  <c:strCache>
                    <c:ptCount val="1"/>
                    <c:pt idx="0">
                      <c:v>Млинівський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'!$C$568</c:f>
                  <c:strCache>
                    <c:ptCount val="1"/>
                    <c:pt idx="0">
                      <c:v>Острозький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'!$C$569</c:f>
                  <c:strCache>
                    <c:ptCount val="1"/>
                    <c:pt idx="0">
                      <c:v>Радивилівський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'!$C$570</c:f>
                  <c:strCache>
                    <c:ptCount val="1"/>
                    <c:pt idx="0">
                      <c:v>Рівненський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'!$C$571</c:f>
                  <c:strCache>
                    <c:ptCount val="1"/>
                    <c:pt idx="0">
                      <c:v>Рівненський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'!$C$572</c:f>
                  <c:strCache>
                    <c:ptCount val="1"/>
                    <c:pt idx="0">
                      <c:v>Рокитнівський районний 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'!$C$573</c:f>
                  <c:strCache>
                    <c:ptCount val="1"/>
                    <c:pt idx="0">
                      <c:v>Сарненський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'!$H$556:$H$573</c:f>
              <c:numCache>
                <c:formatCode>0%</c:formatCode>
                <c:ptCount val="18"/>
                <c:pt idx="0">
                  <c:v>-0.38</c:v>
                </c:pt>
                <c:pt idx="1">
                  <c:v>-0.41000000000000003</c:v>
                </c:pt>
                <c:pt idx="2">
                  <c:v>0.94</c:v>
                </c:pt>
                <c:pt idx="3">
                  <c:v>-2.37</c:v>
                </c:pt>
                <c:pt idx="4">
                  <c:v>2.4300000000000002</c:v>
                </c:pt>
                <c:pt idx="5">
                  <c:v>-0.64</c:v>
                </c:pt>
                <c:pt idx="6">
                  <c:v>-0.72</c:v>
                </c:pt>
                <c:pt idx="7">
                  <c:v>-0.33999999999999997</c:v>
                </c:pt>
                <c:pt idx="8">
                  <c:v>-0.9</c:v>
                </c:pt>
                <c:pt idx="9">
                  <c:v>-0.13</c:v>
                </c:pt>
                <c:pt idx="10">
                  <c:v>-0.12000000000000001</c:v>
                </c:pt>
                <c:pt idx="11">
                  <c:v>-1.28</c:v>
                </c:pt>
                <c:pt idx="12">
                  <c:v>-0.78</c:v>
                </c:pt>
                <c:pt idx="13">
                  <c:v>2.75</c:v>
                </c:pt>
                <c:pt idx="14">
                  <c:v>0.56999999999999995</c:v>
                </c:pt>
                <c:pt idx="15">
                  <c:v>-0.22</c:v>
                </c:pt>
                <c:pt idx="16">
                  <c:v>0.58000000000000007</c:v>
                </c:pt>
                <c:pt idx="17">
                  <c:v>-9.999999999999995E-3</c:v>
                </c:pt>
              </c:numCache>
            </c:numRef>
          </c:xVal>
          <c:yVal>
            <c:numRef>
              <c:f>'графіки '!$I$556:$I$573</c:f>
              <c:numCache>
                <c:formatCode>0%</c:formatCode>
                <c:ptCount val="18"/>
                <c:pt idx="0">
                  <c:v>-0.86</c:v>
                </c:pt>
                <c:pt idx="1">
                  <c:v>-0.43999999999999995</c:v>
                </c:pt>
                <c:pt idx="2">
                  <c:v>-2.42</c:v>
                </c:pt>
                <c:pt idx="3">
                  <c:v>-1.48</c:v>
                </c:pt>
                <c:pt idx="4">
                  <c:v>3.999999999999998E-2</c:v>
                </c:pt>
                <c:pt idx="5">
                  <c:v>-2.75</c:v>
                </c:pt>
                <c:pt idx="6">
                  <c:v>0.2</c:v>
                </c:pt>
                <c:pt idx="7">
                  <c:v>-1.08</c:v>
                </c:pt>
                <c:pt idx="8">
                  <c:v>-1.08</c:v>
                </c:pt>
                <c:pt idx="9">
                  <c:v>-0.67</c:v>
                </c:pt>
                <c:pt idx="10">
                  <c:v>-0.18999999999999997</c:v>
                </c:pt>
                <c:pt idx="11">
                  <c:v>-2.27</c:v>
                </c:pt>
                <c:pt idx="12">
                  <c:v>-1.19</c:v>
                </c:pt>
                <c:pt idx="13">
                  <c:v>-0.74</c:v>
                </c:pt>
                <c:pt idx="14">
                  <c:v>-0.75</c:v>
                </c:pt>
                <c:pt idx="15">
                  <c:v>-0.94</c:v>
                </c:pt>
                <c:pt idx="16">
                  <c:v>-2.5999999999999996</c:v>
                </c:pt>
                <c:pt idx="17">
                  <c:v>-1.23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6914944"/>
        <c:axId val="126916864"/>
      </c:scatterChart>
      <c:valAx>
        <c:axId val="126914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6916864"/>
        <c:crosses val="autoZero"/>
        <c:crossBetween val="midCat"/>
      </c:valAx>
      <c:valAx>
        <c:axId val="12691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691494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/>
              <a:t>Рейтинги </a:t>
            </a:r>
            <a:r>
              <a:rPr lang="uk-UA" sz="1800" u="sng"/>
              <a:t>МЗС Сумської</a:t>
            </a:r>
            <a:r>
              <a:rPr lang="uk-UA" sz="1800" u="sng" baseline="0"/>
              <a:t> </a:t>
            </a:r>
            <a:r>
              <a:rPr lang="uk-UA" sz="1800" u="sng"/>
              <a:t>області</a:t>
            </a:r>
            <a:r>
              <a:rPr lang="uk-UA" sz="1800" u="sng" baseline="0"/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'!$C$576</c:f>
                  <c:strCache>
                    <c:ptCount val="1"/>
                    <c:pt idx="0">
                      <c:v>Білопільський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'!$C$577</c:f>
                  <c:strCache>
                    <c:ptCount val="1"/>
                    <c:pt idx="0">
                      <c:v>Буринський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'!$C$578</c:f>
                  <c:strCache>
                    <c:ptCount val="1"/>
                    <c:pt idx="0">
                      <c:v>Великописарівський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'!$C$579</c:f>
                  <c:strCache>
                    <c:ptCount val="1"/>
                    <c:pt idx="0">
                      <c:v>Глухівський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'!$C$580</c:f>
                  <c:strCache>
                    <c:ptCount val="1"/>
                    <c:pt idx="0">
                      <c:v>Зарічний районний суд м.Суми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'!$C$581</c:f>
                  <c:strCache>
                    <c:ptCount val="1"/>
                    <c:pt idx="0">
                      <c:v>Ковпаківський районний суд м.Суми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'!$C$582</c:f>
                  <c:strCache>
                    <c:ptCount val="1"/>
                    <c:pt idx="0">
                      <c:v>Конотопський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'!$C$583</c:f>
                  <c:strCache>
                    <c:ptCount val="1"/>
                    <c:pt idx="0">
                      <c:v>Краснопільський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'!$C$584</c:f>
                  <c:strCache>
                    <c:ptCount val="1"/>
                    <c:pt idx="0">
                      <c:v>Кролевецький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'!$C$585</c:f>
                  <c:strCache>
                    <c:ptCount val="1"/>
                    <c:pt idx="0">
                      <c:v>Лебединський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'!$C$586</c:f>
                  <c:strCache>
                    <c:ptCount val="1"/>
                    <c:pt idx="0">
                      <c:v>Липоводолинський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'!$C$587</c:f>
                  <c:strCache>
                    <c:ptCount val="1"/>
                    <c:pt idx="0">
                      <c:v>Недригайлівський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'!$C$588</c:f>
                  <c:strCache>
                    <c:ptCount val="1"/>
                    <c:pt idx="0">
                      <c:v>Охтирський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'!$C$589</c:f>
                  <c:strCache>
                    <c:ptCount val="1"/>
                    <c:pt idx="0">
                      <c:v>Путивльський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'!$C$590</c:f>
                  <c:strCache>
                    <c:ptCount val="1"/>
                    <c:pt idx="0">
                      <c:v>Роменський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'!$C$591</c:f>
                  <c:strCache>
                    <c:ptCount val="1"/>
                    <c:pt idx="0">
                      <c:v>Середино-Будський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'!$C$592</c:f>
                  <c:strCache>
                    <c:ptCount val="1"/>
                    <c:pt idx="0">
                      <c:v>Сумський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'!$C$593</c:f>
                  <c:strCache>
                    <c:ptCount val="1"/>
                    <c:pt idx="0">
                      <c:v>Тростянецький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'!$C$594</c:f>
                  <c:strCache>
                    <c:ptCount val="1"/>
                    <c:pt idx="0">
                      <c:v>Шосткинський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'!$C$595</c:f>
                  <c:strCache>
                    <c:ptCount val="1"/>
                    <c:pt idx="0">
                      <c:v>Ямпільський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'!$H$576:$H$595</c:f>
              <c:numCache>
                <c:formatCode>0%</c:formatCode>
                <c:ptCount val="20"/>
                <c:pt idx="0">
                  <c:v>-0.95</c:v>
                </c:pt>
                <c:pt idx="1">
                  <c:v>-0.4</c:v>
                </c:pt>
                <c:pt idx="2">
                  <c:v>0.91999999999999993</c:v>
                </c:pt>
                <c:pt idx="3">
                  <c:v>2.2000000000000002</c:v>
                </c:pt>
                <c:pt idx="4">
                  <c:v>0.17</c:v>
                </c:pt>
                <c:pt idx="5">
                  <c:v>1.1400000000000001</c:v>
                </c:pt>
                <c:pt idx="6">
                  <c:v>0.54</c:v>
                </c:pt>
                <c:pt idx="7">
                  <c:v>-1.06</c:v>
                </c:pt>
                <c:pt idx="8">
                  <c:v>0.86</c:v>
                </c:pt>
                <c:pt idx="9">
                  <c:v>0.31</c:v>
                </c:pt>
                <c:pt idx="10">
                  <c:v>-1.92</c:v>
                </c:pt>
                <c:pt idx="11">
                  <c:v>-0.52</c:v>
                </c:pt>
                <c:pt idx="12">
                  <c:v>-0.58000000000000007</c:v>
                </c:pt>
                <c:pt idx="13">
                  <c:v>-0.65999999999999992</c:v>
                </c:pt>
                <c:pt idx="14">
                  <c:v>-0.11</c:v>
                </c:pt>
                <c:pt idx="15">
                  <c:v>-1.0900000000000001</c:v>
                </c:pt>
                <c:pt idx="16">
                  <c:v>0.54</c:v>
                </c:pt>
                <c:pt idx="17">
                  <c:v>-0.42</c:v>
                </c:pt>
                <c:pt idx="18">
                  <c:v>7.0000000000000007E-2</c:v>
                </c:pt>
                <c:pt idx="19">
                  <c:v>-1.29</c:v>
                </c:pt>
              </c:numCache>
            </c:numRef>
          </c:xVal>
          <c:yVal>
            <c:numRef>
              <c:f>'графіки '!$I$576:$I$595</c:f>
              <c:numCache>
                <c:formatCode>0%</c:formatCode>
                <c:ptCount val="20"/>
                <c:pt idx="0">
                  <c:v>-0.81</c:v>
                </c:pt>
                <c:pt idx="1">
                  <c:v>-2.62</c:v>
                </c:pt>
                <c:pt idx="2">
                  <c:v>0.31000000000000005</c:v>
                </c:pt>
                <c:pt idx="3">
                  <c:v>0.21000000000000008</c:v>
                </c:pt>
                <c:pt idx="4">
                  <c:v>-1.5100000000000002</c:v>
                </c:pt>
                <c:pt idx="5">
                  <c:v>-0.28000000000000003</c:v>
                </c:pt>
                <c:pt idx="6">
                  <c:v>-0.47</c:v>
                </c:pt>
                <c:pt idx="7">
                  <c:v>-4.09</c:v>
                </c:pt>
                <c:pt idx="8">
                  <c:v>-2.2800000000000002</c:v>
                </c:pt>
                <c:pt idx="9">
                  <c:v>-0.72</c:v>
                </c:pt>
                <c:pt idx="10">
                  <c:v>-1.06</c:v>
                </c:pt>
                <c:pt idx="11">
                  <c:v>-1.9999999999999962E-2</c:v>
                </c:pt>
                <c:pt idx="12">
                  <c:v>-0.51</c:v>
                </c:pt>
                <c:pt idx="13">
                  <c:v>-2.1500000000000004</c:v>
                </c:pt>
                <c:pt idx="14">
                  <c:v>-0.82</c:v>
                </c:pt>
                <c:pt idx="15">
                  <c:v>-3.6399999999999997</c:v>
                </c:pt>
                <c:pt idx="16">
                  <c:v>-0.98</c:v>
                </c:pt>
                <c:pt idx="17">
                  <c:v>-4.9999999999999989E-2</c:v>
                </c:pt>
                <c:pt idx="18">
                  <c:v>-2.58</c:v>
                </c:pt>
                <c:pt idx="19">
                  <c:v>-1.74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7766528"/>
        <c:axId val="127768448"/>
      </c:scatterChart>
      <c:valAx>
        <c:axId val="127766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7768448"/>
        <c:crosses val="autoZero"/>
        <c:crossBetween val="midCat"/>
      </c:valAx>
      <c:valAx>
        <c:axId val="12776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776652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Тернопільської області</a:t>
            </a:r>
            <a:r>
              <a:rPr lang="uk-UA" sz="1600" baseline="0"/>
              <a:t> </a:t>
            </a:r>
            <a:r>
              <a:rPr lang="uk-UA" sz="1600" b="1" i="0" u="none" strike="noStrike" baseline="0">
                <a:effectLst/>
              </a:rPr>
              <a:t>за 2018 рік</a:t>
            </a: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'!$C$597</c:f>
                  <c:strCache>
                    <c:ptCount val="1"/>
                    <c:pt idx="0">
                      <c:v>Бережанський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'!$C$598</c:f>
                  <c:strCache>
                    <c:ptCount val="1"/>
                    <c:pt idx="0">
                      <c:v>Борщівський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'!$C$599</c:f>
                  <c:strCache>
                    <c:ptCount val="1"/>
                    <c:pt idx="0">
                      <c:v>Бучацький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'!$C$600</c:f>
                  <c:strCache>
                    <c:ptCount val="1"/>
                    <c:pt idx="0">
                      <c:v>Гусятинський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'!$C$601</c:f>
                  <c:strCache>
                    <c:ptCount val="1"/>
                    <c:pt idx="0">
                      <c:v>Заліщицький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'!$C$602</c:f>
                  <c:strCache>
                    <c:ptCount val="1"/>
                    <c:pt idx="0">
                      <c:v>Збаразький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'!$C$603</c:f>
                  <c:strCache>
                    <c:ptCount val="1"/>
                    <c:pt idx="0">
                      <c:v>Зборівський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'!$C$604</c:f>
                  <c:strCache>
                    <c:ptCount val="1"/>
                    <c:pt idx="0">
                      <c:v>Козівський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'!$C$605</c:f>
                  <c:strCache>
                    <c:ptCount val="1"/>
                    <c:pt idx="0">
                      <c:v>Кременецький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'!$C$606</c:f>
                  <c:strCache>
                    <c:ptCount val="1"/>
                    <c:pt idx="0">
                      <c:v>Лановецький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'!$C$607</c:f>
                  <c:strCache>
                    <c:ptCount val="1"/>
                    <c:pt idx="0">
                      <c:v>Монастириський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'!$C$608</c:f>
                  <c:strCache>
                    <c:ptCount val="1"/>
                    <c:pt idx="0">
                      <c:v>Підволочиський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'!$C$609</c:f>
                  <c:strCache>
                    <c:ptCount val="1"/>
                    <c:pt idx="0">
                      <c:v>Підгаєцький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'!$C$610</c:f>
                  <c:strCache>
                    <c:ptCount val="1"/>
                    <c:pt idx="0">
                      <c:v>Теребовлянський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'!$C$611</c:f>
                  <c:strCache>
                    <c:ptCount val="1"/>
                    <c:pt idx="0">
                      <c:v>Тернопільський міськрайонний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'!$C$612</c:f>
                  <c:strCache>
                    <c:ptCount val="1"/>
                    <c:pt idx="0">
                      <c:v>Чортківський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'!$C$613</c:f>
                  <c:strCache>
                    <c:ptCount val="1"/>
                    <c:pt idx="0">
                      <c:v>Шумський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'!$H$597:$H$613</c:f>
              <c:numCache>
                <c:formatCode>0%</c:formatCode>
                <c:ptCount val="17"/>
                <c:pt idx="0">
                  <c:v>-1.7599999999999998</c:v>
                </c:pt>
                <c:pt idx="1">
                  <c:v>-0.85000000000000009</c:v>
                </c:pt>
                <c:pt idx="2">
                  <c:v>0.33</c:v>
                </c:pt>
                <c:pt idx="3">
                  <c:v>-0.61</c:v>
                </c:pt>
                <c:pt idx="4">
                  <c:v>0.54</c:v>
                </c:pt>
                <c:pt idx="5">
                  <c:v>-1.19</c:v>
                </c:pt>
                <c:pt idx="6">
                  <c:v>0.23</c:v>
                </c:pt>
                <c:pt idx="7">
                  <c:v>-1.1499999999999999</c:v>
                </c:pt>
                <c:pt idx="8">
                  <c:v>-0.48</c:v>
                </c:pt>
                <c:pt idx="9">
                  <c:v>-1.4500000000000002</c:v>
                </c:pt>
                <c:pt idx="10">
                  <c:v>-1.04</c:v>
                </c:pt>
                <c:pt idx="11">
                  <c:v>-1.1299999999999999</c:v>
                </c:pt>
                <c:pt idx="12">
                  <c:v>-3.69</c:v>
                </c:pt>
                <c:pt idx="13">
                  <c:v>-7.0000000000000007E-2</c:v>
                </c:pt>
                <c:pt idx="14">
                  <c:v>0.39</c:v>
                </c:pt>
                <c:pt idx="15">
                  <c:v>-0.57000000000000006</c:v>
                </c:pt>
                <c:pt idx="16">
                  <c:v>3.21</c:v>
                </c:pt>
              </c:numCache>
            </c:numRef>
          </c:xVal>
          <c:yVal>
            <c:numRef>
              <c:f>'графіки '!$I$597:$I$613</c:f>
              <c:numCache>
                <c:formatCode>0%</c:formatCode>
                <c:ptCount val="17"/>
                <c:pt idx="0">
                  <c:v>-1.9</c:v>
                </c:pt>
                <c:pt idx="1">
                  <c:v>-0.19999999999999996</c:v>
                </c:pt>
                <c:pt idx="2">
                  <c:v>-1.63</c:v>
                </c:pt>
                <c:pt idx="3">
                  <c:v>-0.36</c:v>
                </c:pt>
                <c:pt idx="4">
                  <c:v>6.9999999999999951E-2</c:v>
                </c:pt>
                <c:pt idx="5">
                  <c:v>-2.12</c:v>
                </c:pt>
                <c:pt idx="6">
                  <c:v>0.44999999999999996</c:v>
                </c:pt>
                <c:pt idx="7">
                  <c:v>-4.42</c:v>
                </c:pt>
                <c:pt idx="8">
                  <c:v>-1.17</c:v>
                </c:pt>
                <c:pt idx="9">
                  <c:v>-2.1399999999999997</c:v>
                </c:pt>
                <c:pt idx="10">
                  <c:v>-2</c:v>
                </c:pt>
                <c:pt idx="11">
                  <c:v>-2.84</c:v>
                </c:pt>
                <c:pt idx="12">
                  <c:v>-7.92</c:v>
                </c:pt>
                <c:pt idx="13">
                  <c:v>-0.64</c:v>
                </c:pt>
                <c:pt idx="14">
                  <c:v>-0.95</c:v>
                </c:pt>
                <c:pt idx="15">
                  <c:v>-1.1800000000000002</c:v>
                </c:pt>
                <c:pt idx="16">
                  <c:v>7.0000000000000007E-2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7867520"/>
        <c:axId val="127873792"/>
      </c:scatterChart>
      <c:valAx>
        <c:axId val="127867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7873792"/>
        <c:crosses val="autoZero"/>
        <c:crossBetween val="midCat"/>
      </c:valAx>
      <c:valAx>
        <c:axId val="12787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786752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/>
              <a:t>Рейтинги </a:t>
            </a:r>
            <a:r>
              <a:rPr lang="uk-UA" sz="1800" u="sng"/>
              <a:t>МЗС Харківської</a:t>
            </a:r>
            <a:r>
              <a:rPr lang="uk-UA" sz="1800" u="sng" baseline="0"/>
              <a:t> </a:t>
            </a:r>
            <a:r>
              <a:rPr lang="uk-UA" sz="1800" u="sng"/>
              <a:t>області</a:t>
            </a:r>
            <a:r>
              <a:rPr lang="uk-UA" sz="1800" u="sng" baseline="0"/>
              <a:t> 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'!$C$615</c:f>
                  <c:strCache>
                    <c:ptCount val="1"/>
                    <c:pt idx="0">
                      <c:v>Балаклійський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'!$C$616</c:f>
                  <c:strCache>
                    <c:ptCount val="1"/>
                    <c:pt idx="0">
                      <c:v>Барвінківський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'!$C$617</c:f>
                  <c:strCache>
                    <c:ptCount val="1"/>
                    <c:pt idx="0">
                      <c:v>Близнюківський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'!$C$618</c:f>
                  <c:strCache>
                    <c:ptCount val="1"/>
                    <c:pt idx="0">
                      <c:v>Богодухівський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'!$C$619</c:f>
                  <c:strCache>
                    <c:ptCount val="1"/>
                    <c:pt idx="0">
                      <c:v>Борівський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'!$C$620</c:f>
                  <c:strCache>
                    <c:ptCount val="1"/>
                    <c:pt idx="0">
                      <c:v>Валківський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'!$C$621</c:f>
                  <c:strCache>
                    <c:ptCount val="1"/>
                    <c:pt idx="0">
                      <c:v>Великобурлуцький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'!$C$622</c:f>
                  <c:strCache>
                    <c:ptCount val="1"/>
                    <c:pt idx="0">
                      <c:v>Вовчанський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'!$C$623</c:f>
                  <c:strCache>
                    <c:ptCount val="1"/>
                    <c:pt idx="0">
                      <c:v>Дворічанський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'!$C$624</c:f>
                  <c:strCache>
                    <c:ptCount val="1"/>
                    <c:pt idx="0">
                      <c:v>Дергачівський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'!$C$625</c:f>
                  <c:strCache>
                    <c:ptCount val="1"/>
                    <c:pt idx="0">
                      <c:v>Дзержинський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'!$C$626</c:f>
                  <c:strCache>
                    <c:ptCount val="1"/>
                    <c:pt idx="0">
                      <c:v>Жовтневий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'!$C$627</c:f>
                  <c:strCache>
                    <c:ptCount val="1"/>
                    <c:pt idx="0">
                      <c:v>Зачепилівський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'!$C$628</c:f>
                  <c:strCache>
                    <c:ptCount val="1"/>
                    <c:pt idx="0">
                      <c:v>Зміївський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'!$C$629</c:f>
                  <c:strCache>
                    <c:ptCount val="1"/>
                    <c:pt idx="0">
                      <c:v>Золочівський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'!$C$630</c:f>
                  <c:strCache>
                    <c:ptCount val="1"/>
                    <c:pt idx="0">
                      <c:v>Ізюмський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'!$C$631</c:f>
                  <c:strCache>
                    <c:ptCount val="1"/>
                    <c:pt idx="0">
                      <c:v>Кегичівський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'!$C$632</c:f>
                  <c:strCache>
                    <c:ptCount val="1"/>
                    <c:pt idx="0">
                      <c:v>Київський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'!$C$633</c:f>
                  <c:strCache>
                    <c:ptCount val="1"/>
                    <c:pt idx="0">
                      <c:v>Коломацький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'!$C$634</c:f>
                  <c:strCache>
                    <c:ptCount val="1"/>
                    <c:pt idx="0">
                      <c:v>Комінтернівський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'!$C$635</c:f>
                  <c:strCache>
                    <c:ptCount val="1"/>
                    <c:pt idx="0">
                      <c:v>Красноградський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'!$C$636</c:f>
                  <c:strCache>
                    <c:ptCount val="1"/>
                    <c:pt idx="0">
                      <c:v>Краснокутський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'!$C$637</c:f>
                  <c:strCache>
                    <c:ptCount val="1"/>
                    <c:pt idx="0">
                      <c:v>Куп'янський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'!$C$638</c:f>
                  <c:strCache>
                    <c:ptCount val="1"/>
                    <c:pt idx="0">
                      <c:v>Ленінський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'!$C$639</c:f>
                  <c:strCache>
                    <c:ptCount val="1"/>
                    <c:pt idx="0">
                      <c:v>Лозівський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'!$C$640</c:f>
                  <c:strCache>
                    <c:ptCount val="1"/>
                    <c:pt idx="0">
                      <c:v>Люботинський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'!$C$641</c:f>
                  <c:strCache>
                    <c:ptCount val="1"/>
                    <c:pt idx="0">
                      <c:v>Московський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'!$C$642</c:f>
                  <c:strCache>
                    <c:ptCount val="1"/>
                    <c:pt idx="0">
                      <c:v>Нововодолазький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'!$C$643</c:f>
                  <c:strCache>
                    <c:ptCount val="1"/>
                    <c:pt idx="0">
                      <c:v>Орджонікідзевський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'!$C$644</c:f>
                  <c:strCache>
                    <c:ptCount val="1"/>
                    <c:pt idx="0">
                      <c:v>Первомайський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'!$C$645</c:f>
                  <c:strCache>
                    <c:ptCount val="1"/>
                    <c:pt idx="0">
                      <c:v>Печенізький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'!$C$646</c:f>
                  <c:strCache>
                    <c:ptCount val="1"/>
                    <c:pt idx="0">
                      <c:v>Сахновщинський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'!$C$647</c:f>
                  <c:strCache>
                    <c:ptCount val="1"/>
                    <c:pt idx="0">
                      <c:v>Фрунзенський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tx>
                <c:strRef>
                  <c:f>'графіки '!$C$648</c:f>
                  <c:strCache>
                    <c:ptCount val="1"/>
                    <c:pt idx="0">
                      <c:v>Харківський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tx>
                <c:strRef>
                  <c:f>'графіки '!$C$649</c:f>
                  <c:strCache>
                    <c:ptCount val="1"/>
                    <c:pt idx="0">
                      <c:v>Червонозаводський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tx>
                <c:strRef>
                  <c:f>'графіки '!$C$650</c:f>
                  <c:strCache>
                    <c:ptCount val="1"/>
                    <c:pt idx="0">
                      <c:v>Чугуївський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tx>
                <c:strRef>
                  <c:f>'графіки '!$C$651</c:f>
                  <c:strCache>
                    <c:ptCount val="1"/>
                    <c:pt idx="0">
                      <c:v>Шевченківський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'!$H$615:$H$651</c:f>
              <c:numCache>
                <c:formatCode>0%</c:formatCode>
                <c:ptCount val="37"/>
                <c:pt idx="0">
                  <c:v>-0.28000000000000003</c:v>
                </c:pt>
                <c:pt idx="1">
                  <c:v>-0.1</c:v>
                </c:pt>
                <c:pt idx="2">
                  <c:v>-1.24</c:v>
                </c:pt>
                <c:pt idx="3">
                  <c:v>-0.48</c:v>
                </c:pt>
                <c:pt idx="4">
                  <c:v>-0.51</c:v>
                </c:pt>
                <c:pt idx="5">
                  <c:v>1.74</c:v>
                </c:pt>
                <c:pt idx="6">
                  <c:v>0.10999999999999999</c:v>
                </c:pt>
                <c:pt idx="7">
                  <c:v>-0.22999999999999998</c:v>
                </c:pt>
                <c:pt idx="8">
                  <c:v>-1.38</c:v>
                </c:pt>
                <c:pt idx="9">
                  <c:v>-0.17</c:v>
                </c:pt>
                <c:pt idx="10">
                  <c:v>0.60000000000000009</c:v>
                </c:pt>
                <c:pt idx="11">
                  <c:v>6.0000000000000012E-2</c:v>
                </c:pt>
                <c:pt idx="12">
                  <c:v>0</c:v>
                </c:pt>
                <c:pt idx="13">
                  <c:v>2.42</c:v>
                </c:pt>
                <c:pt idx="14">
                  <c:v>-0.81</c:v>
                </c:pt>
                <c:pt idx="15">
                  <c:v>-6.9999999999999993E-2</c:v>
                </c:pt>
                <c:pt idx="16">
                  <c:v>-3.82</c:v>
                </c:pt>
                <c:pt idx="17">
                  <c:v>0.55000000000000004</c:v>
                </c:pt>
                <c:pt idx="18">
                  <c:v>-3.89</c:v>
                </c:pt>
                <c:pt idx="19">
                  <c:v>0.13</c:v>
                </c:pt>
                <c:pt idx="20">
                  <c:v>0.44</c:v>
                </c:pt>
                <c:pt idx="21">
                  <c:v>-0.31</c:v>
                </c:pt>
                <c:pt idx="22">
                  <c:v>-0.60000000000000009</c:v>
                </c:pt>
                <c:pt idx="23">
                  <c:v>2.2800000000000002</c:v>
                </c:pt>
                <c:pt idx="24">
                  <c:v>0.16999999999999998</c:v>
                </c:pt>
                <c:pt idx="25">
                  <c:v>-1.87</c:v>
                </c:pt>
                <c:pt idx="26">
                  <c:v>0.55000000000000004</c:v>
                </c:pt>
                <c:pt idx="27">
                  <c:v>0.24</c:v>
                </c:pt>
                <c:pt idx="28">
                  <c:v>-0.24000000000000002</c:v>
                </c:pt>
                <c:pt idx="29">
                  <c:v>-1.54</c:v>
                </c:pt>
                <c:pt idx="30">
                  <c:v>-4</c:v>
                </c:pt>
                <c:pt idx="31">
                  <c:v>-1.7000000000000002</c:v>
                </c:pt>
                <c:pt idx="32">
                  <c:v>0</c:v>
                </c:pt>
                <c:pt idx="33">
                  <c:v>0.14000000000000001</c:v>
                </c:pt>
                <c:pt idx="34">
                  <c:v>0.59</c:v>
                </c:pt>
                <c:pt idx="35">
                  <c:v>0.19</c:v>
                </c:pt>
                <c:pt idx="36">
                  <c:v>0.69</c:v>
                </c:pt>
              </c:numCache>
            </c:numRef>
          </c:xVal>
          <c:yVal>
            <c:numRef>
              <c:f>'графіки '!$I$615:$I$651</c:f>
              <c:numCache>
                <c:formatCode>0%</c:formatCode>
                <c:ptCount val="37"/>
                <c:pt idx="0">
                  <c:v>-0.39999999999999997</c:v>
                </c:pt>
                <c:pt idx="1">
                  <c:v>0.26999999999999996</c:v>
                </c:pt>
                <c:pt idx="2">
                  <c:v>-1.4100000000000001</c:v>
                </c:pt>
                <c:pt idx="3">
                  <c:v>-1.65</c:v>
                </c:pt>
                <c:pt idx="4">
                  <c:v>-1.06</c:v>
                </c:pt>
                <c:pt idx="5">
                  <c:v>0.18000000000000005</c:v>
                </c:pt>
                <c:pt idx="6">
                  <c:v>-1.23</c:v>
                </c:pt>
                <c:pt idx="7">
                  <c:v>-3.25</c:v>
                </c:pt>
                <c:pt idx="8">
                  <c:v>-0.62</c:v>
                </c:pt>
                <c:pt idx="9">
                  <c:v>-0.29999999999999993</c:v>
                </c:pt>
                <c:pt idx="10">
                  <c:v>-2.74</c:v>
                </c:pt>
                <c:pt idx="11">
                  <c:v>-0.37</c:v>
                </c:pt>
                <c:pt idx="12">
                  <c:v>0.36999999999999994</c:v>
                </c:pt>
                <c:pt idx="13">
                  <c:v>0.22000000000000003</c:v>
                </c:pt>
                <c:pt idx="14">
                  <c:v>-3.04</c:v>
                </c:pt>
                <c:pt idx="15">
                  <c:v>-0.39999999999999997</c:v>
                </c:pt>
                <c:pt idx="16">
                  <c:v>-4.1500000000000004</c:v>
                </c:pt>
                <c:pt idx="17">
                  <c:v>-0.83</c:v>
                </c:pt>
                <c:pt idx="18">
                  <c:v>-2.95</c:v>
                </c:pt>
                <c:pt idx="19">
                  <c:v>-0.98</c:v>
                </c:pt>
                <c:pt idx="20">
                  <c:v>3.999999999999998E-2</c:v>
                </c:pt>
                <c:pt idx="21">
                  <c:v>-0.81</c:v>
                </c:pt>
                <c:pt idx="22">
                  <c:v>-0.49999999999999994</c:v>
                </c:pt>
                <c:pt idx="23">
                  <c:v>5.9999999999999942E-2</c:v>
                </c:pt>
                <c:pt idx="24">
                  <c:v>-1.37</c:v>
                </c:pt>
                <c:pt idx="25">
                  <c:v>-3.0000000000000013E-2</c:v>
                </c:pt>
                <c:pt idx="26">
                  <c:v>-1.21</c:v>
                </c:pt>
                <c:pt idx="27">
                  <c:v>-2.0099999999999998</c:v>
                </c:pt>
                <c:pt idx="28">
                  <c:v>-1.4100000000000001</c:v>
                </c:pt>
                <c:pt idx="29">
                  <c:v>-0.13</c:v>
                </c:pt>
                <c:pt idx="30">
                  <c:v>-2.0099999999999998</c:v>
                </c:pt>
                <c:pt idx="31">
                  <c:v>-5.2700000000000005</c:v>
                </c:pt>
                <c:pt idx="32">
                  <c:v>-1.25</c:v>
                </c:pt>
                <c:pt idx="33">
                  <c:v>-1.85</c:v>
                </c:pt>
                <c:pt idx="34">
                  <c:v>-1.31</c:v>
                </c:pt>
                <c:pt idx="35">
                  <c:v>-2.9800000000000004</c:v>
                </c:pt>
                <c:pt idx="36">
                  <c:v>0.42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095744"/>
        <c:axId val="128097664"/>
      </c:scatterChart>
      <c:valAx>
        <c:axId val="128095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8097664"/>
        <c:crosses val="autoZero"/>
        <c:crossBetween val="midCat"/>
      </c:valAx>
      <c:valAx>
        <c:axId val="12809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809574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МЗС Херсонської області</a:t>
            </a:r>
            <a:r>
              <a:rPr lang="uk-UA" sz="1800" baseline="0"/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'!$C$653</c:f>
                  <c:strCache>
                    <c:ptCount val="1"/>
                    <c:pt idx="0">
                      <c:v>Бериславський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'!$C$654</c:f>
                  <c:strCache>
                    <c:ptCount val="1"/>
                    <c:pt idx="0">
                      <c:v>Білозерський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'!$C$655</c:f>
                  <c:strCache>
                    <c:ptCount val="1"/>
                    <c:pt idx="0">
                      <c:v>Великолепетиський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'!$C$656</c:f>
                  <c:strCache>
                    <c:ptCount val="1"/>
                    <c:pt idx="0">
                      <c:v>Великоолександрівський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'!$C$657</c:f>
                  <c:strCache>
                    <c:ptCount val="1"/>
                    <c:pt idx="0">
                      <c:v>Верхньорогачицький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'!$C$658</c:f>
                  <c:strCache>
                    <c:ptCount val="1"/>
                    <c:pt idx="0">
                      <c:v>Високопільський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'!$C$659</c:f>
                  <c:strCache>
                    <c:ptCount val="1"/>
                    <c:pt idx="0">
                      <c:v>Генічеський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'!$C$660</c:f>
                  <c:strCache>
                    <c:ptCount val="1"/>
                    <c:pt idx="0">
                      <c:v>Голопристанський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'!$C$661</c:f>
                  <c:strCache>
                    <c:ptCount val="1"/>
                    <c:pt idx="0">
                      <c:v>Горностаївський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'!$C$662</c:f>
                  <c:strCache>
                    <c:ptCount val="1"/>
                    <c:pt idx="0">
                      <c:v>Іванівський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'!$C$663</c:f>
                  <c:strCache>
                    <c:ptCount val="1"/>
                    <c:pt idx="0">
                      <c:v>Каланчацький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'!$C$664</c:f>
                  <c:strCache>
                    <c:ptCount val="1"/>
                    <c:pt idx="0">
                      <c:v>Каховський міськрайонний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'!$C$665</c:f>
                  <c:strCache>
                    <c:ptCount val="1"/>
                    <c:pt idx="0">
                      <c:v>Нижньосірогозький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'!$C$666</c:f>
                  <c:strCache>
                    <c:ptCount val="1"/>
                    <c:pt idx="0">
                      <c:v>Нововоронцовський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'!$C$667</c:f>
                  <c:strCache>
                    <c:ptCount val="1"/>
                    <c:pt idx="0">
                      <c:v>Новокаховський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'!$C$668</c:f>
                  <c:strCache>
                    <c:ptCount val="1"/>
                    <c:pt idx="0">
                      <c:v>Новотроїцький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'!$C$669</c:f>
                  <c:strCache>
                    <c:ptCount val="1"/>
                    <c:pt idx="0">
                      <c:v>Скадовський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'!$C$670</c:f>
                  <c:strCache>
                    <c:ptCount val="1"/>
                    <c:pt idx="0">
                      <c:v>Херсонський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'!$C$671</c:f>
                  <c:strCache>
                    <c:ptCount val="1"/>
                    <c:pt idx="0">
                      <c:v>Цюрупинський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'!$C$672</c:f>
                  <c:strCache>
                    <c:ptCount val="1"/>
                    <c:pt idx="0">
                      <c:v>Чаплинський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'!$H$653:$H$672</c:f>
              <c:numCache>
                <c:formatCode>0%</c:formatCode>
                <c:ptCount val="20"/>
                <c:pt idx="0">
                  <c:v>0.43000000000000005</c:v>
                </c:pt>
                <c:pt idx="1">
                  <c:v>-0.24</c:v>
                </c:pt>
                <c:pt idx="2">
                  <c:v>-1.53</c:v>
                </c:pt>
                <c:pt idx="3">
                  <c:v>0.95000000000000007</c:v>
                </c:pt>
                <c:pt idx="4">
                  <c:v>-3.39</c:v>
                </c:pt>
                <c:pt idx="5">
                  <c:v>-1.26</c:v>
                </c:pt>
                <c:pt idx="6">
                  <c:v>0.47</c:v>
                </c:pt>
                <c:pt idx="7">
                  <c:v>-0.06</c:v>
                </c:pt>
                <c:pt idx="8">
                  <c:v>-1.2</c:v>
                </c:pt>
                <c:pt idx="9">
                  <c:v>-1.52</c:v>
                </c:pt>
                <c:pt idx="10">
                  <c:v>-0.29000000000000004</c:v>
                </c:pt>
                <c:pt idx="11">
                  <c:v>0.13</c:v>
                </c:pt>
                <c:pt idx="12">
                  <c:v>-1.2</c:v>
                </c:pt>
                <c:pt idx="13">
                  <c:v>-0.66</c:v>
                </c:pt>
                <c:pt idx="14">
                  <c:v>0.17</c:v>
                </c:pt>
                <c:pt idx="15">
                  <c:v>1.05</c:v>
                </c:pt>
                <c:pt idx="16">
                  <c:v>-0.11</c:v>
                </c:pt>
                <c:pt idx="17">
                  <c:v>0.28000000000000003</c:v>
                </c:pt>
                <c:pt idx="18">
                  <c:v>0.13999999999999999</c:v>
                </c:pt>
                <c:pt idx="19">
                  <c:v>0.71</c:v>
                </c:pt>
              </c:numCache>
            </c:numRef>
          </c:xVal>
          <c:yVal>
            <c:numRef>
              <c:f>'графіки '!$I$653:$I$672</c:f>
              <c:numCache>
                <c:formatCode>0%</c:formatCode>
                <c:ptCount val="20"/>
                <c:pt idx="0">
                  <c:v>-0.44</c:v>
                </c:pt>
                <c:pt idx="1">
                  <c:v>-1.8399999999999999</c:v>
                </c:pt>
                <c:pt idx="2">
                  <c:v>-2.59</c:v>
                </c:pt>
                <c:pt idx="3">
                  <c:v>0.10000000000000003</c:v>
                </c:pt>
                <c:pt idx="4">
                  <c:v>-2.98</c:v>
                </c:pt>
                <c:pt idx="5">
                  <c:v>-2.6</c:v>
                </c:pt>
                <c:pt idx="6">
                  <c:v>-2.0300000000000002</c:v>
                </c:pt>
                <c:pt idx="7">
                  <c:v>-1.23</c:v>
                </c:pt>
                <c:pt idx="8">
                  <c:v>-3.81</c:v>
                </c:pt>
                <c:pt idx="9">
                  <c:v>-2.5099999999999998</c:v>
                </c:pt>
                <c:pt idx="10">
                  <c:v>-2.0100000000000002</c:v>
                </c:pt>
                <c:pt idx="11">
                  <c:v>-1.9300000000000002</c:v>
                </c:pt>
                <c:pt idx="12">
                  <c:v>-1.47</c:v>
                </c:pt>
                <c:pt idx="13">
                  <c:v>-1.6</c:v>
                </c:pt>
                <c:pt idx="14">
                  <c:v>-1.52</c:v>
                </c:pt>
                <c:pt idx="15">
                  <c:v>-1.4500000000000002</c:v>
                </c:pt>
                <c:pt idx="16">
                  <c:v>-1.21</c:v>
                </c:pt>
                <c:pt idx="17">
                  <c:v>-2.21</c:v>
                </c:pt>
                <c:pt idx="18">
                  <c:v>-1.94</c:v>
                </c:pt>
                <c:pt idx="19">
                  <c:v>-1.1499999999999999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7559552"/>
        <c:axId val="127569920"/>
      </c:scatterChart>
      <c:valAx>
        <c:axId val="12755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7569920"/>
        <c:crosses val="autoZero"/>
        <c:crossBetween val="midCat"/>
      </c:valAx>
      <c:valAx>
        <c:axId val="12756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755955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апеляційними загальними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5790676593988912"/>
          <c:y val="1.00858628564871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'!$C$9</c:f>
                  <c:strCache>
                    <c:ptCount val="1"/>
                    <c:pt idx="0">
                      <c:v>Вінницький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'!$C$10</c:f>
                  <c:strCache>
                    <c:ptCount val="1"/>
                    <c:pt idx="0">
                      <c:v>Волинський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'!$C$11</c:f>
                  <c:strCache>
                    <c:ptCount val="1"/>
                    <c:pt idx="0">
                      <c:v>Дніпровський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</c:f>
                  <c:strCache>
                    <c:ptCount val="1"/>
                    <c:pt idx="0">
                      <c:v>Донецький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'!$C$13</c:f>
                  <c:strCache>
                    <c:ptCount val="1"/>
                    <c:pt idx="0">
                      <c:v>Житомирський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'!$C$14</c:f>
                  <c:strCache>
                    <c:ptCount val="1"/>
                    <c:pt idx="0">
                      <c:v>Закарпатський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'!$C$15</c:f>
                  <c:strCache>
                    <c:ptCount val="1"/>
                    <c:pt idx="0">
                      <c:v>Запорізький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'!$C$16</c:f>
                  <c:strCache>
                    <c:ptCount val="1"/>
                    <c:pt idx="0">
                      <c:v>Івано-Франківський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'!$C$17</c:f>
                  <c:strCache>
                    <c:ptCount val="1"/>
                    <c:pt idx="0">
                      <c:v>Кропивницький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'!$C$18</c:f>
                  <c:strCache>
                    <c:ptCount val="1"/>
                    <c:pt idx="0">
                      <c:v>Луганський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'!$C$19</c:f>
                  <c:strCache>
                    <c:ptCount val="1"/>
                    <c:pt idx="0">
                      <c:v>Львівський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'!$C$20</c:f>
                  <c:strCache>
                    <c:ptCount val="1"/>
                    <c:pt idx="0">
                      <c:v>Миколаївський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'!$C$21</c:f>
                  <c:strCache>
                    <c:ptCount val="1"/>
                    <c:pt idx="0">
                      <c:v>Одеський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'!$C$22</c:f>
                  <c:strCache>
                    <c:ptCount val="1"/>
                    <c:pt idx="0">
                      <c:v>Полтавський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'!$C$23</c:f>
                  <c:strCache>
                    <c:ptCount val="1"/>
                    <c:pt idx="0">
                      <c:v>Рівненський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'!$C$24</c:f>
                  <c:strCache>
                    <c:ptCount val="1"/>
                    <c:pt idx="0">
                      <c:v>Сумський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'!$C$25</c:f>
                  <c:strCache>
                    <c:ptCount val="1"/>
                    <c:pt idx="0">
                      <c:v>Тернопільський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'!$C$26</c:f>
                  <c:strCache>
                    <c:ptCount val="1"/>
                    <c:pt idx="0">
                      <c:v>Харківський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'!$C$27</c:f>
                  <c:strCache>
                    <c:ptCount val="1"/>
                    <c:pt idx="0">
                      <c:v>Херсонський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'!$C$28</c:f>
                  <c:strCache>
                    <c:ptCount val="1"/>
                    <c:pt idx="0">
                      <c:v>Хмельницький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'!$C$29</c:f>
                  <c:strCache>
                    <c:ptCount val="1"/>
                    <c:pt idx="0">
                      <c:v>Черкаський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'!$C$30</c:f>
                  <c:strCache>
                    <c:ptCount val="1"/>
                    <c:pt idx="0">
                      <c:v>Чернівецький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'!$C$31</c:f>
                  <c:strCache>
                    <c:ptCount val="1"/>
                    <c:pt idx="0">
                      <c:v>Чернігівський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'!$C$32</c:f>
                  <c:strCache>
                    <c:ptCount val="1"/>
                    <c:pt idx="0">
                      <c:v>Київський апеляційний суд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'!$F$9:$F$32</c:f>
              <c:numCache>
                <c:formatCode>#,##0_ ;[Red]\-#,##0\ </c:formatCode>
                <c:ptCount val="24"/>
                <c:pt idx="0">
                  <c:v>13203.74</c:v>
                </c:pt>
                <c:pt idx="1">
                  <c:v>4740.51</c:v>
                </c:pt>
                <c:pt idx="2">
                  <c:v>19981.71</c:v>
                </c:pt>
                <c:pt idx="3">
                  <c:v>10676.630000000001</c:v>
                </c:pt>
                <c:pt idx="4">
                  <c:v>7832.02</c:v>
                </c:pt>
                <c:pt idx="5">
                  <c:v>4378.7699999999995</c:v>
                </c:pt>
                <c:pt idx="6">
                  <c:v>12556.609999999999</c:v>
                </c:pt>
                <c:pt idx="7">
                  <c:v>4603.42</c:v>
                </c:pt>
                <c:pt idx="8">
                  <c:v>6084.57</c:v>
                </c:pt>
                <c:pt idx="9">
                  <c:v>3864.7599999999998</c:v>
                </c:pt>
                <c:pt idx="10">
                  <c:v>9888.15</c:v>
                </c:pt>
                <c:pt idx="11">
                  <c:v>6857</c:v>
                </c:pt>
                <c:pt idx="12">
                  <c:v>14581.73</c:v>
                </c:pt>
                <c:pt idx="13">
                  <c:v>10981.3</c:v>
                </c:pt>
                <c:pt idx="14">
                  <c:v>5281.29</c:v>
                </c:pt>
                <c:pt idx="15">
                  <c:v>6649.6900000000005</c:v>
                </c:pt>
                <c:pt idx="16">
                  <c:v>4654.79</c:v>
                </c:pt>
                <c:pt idx="17">
                  <c:v>16978.650000000001</c:v>
                </c:pt>
                <c:pt idx="18">
                  <c:v>5358.91</c:v>
                </c:pt>
                <c:pt idx="19">
                  <c:v>8464.7000000000007</c:v>
                </c:pt>
                <c:pt idx="20">
                  <c:v>8678</c:v>
                </c:pt>
                <c:pt idx="21">
                  <c:v>3545.56</c:v>
                </c:pt>
                <c:pt idx="22">
                  <c:v>5738.23</c:v>
                </c:pt>
                <c:pt idx="23">
                  <c:v>32003.16</c:v>
                </c:pt>
              </c:numCache>
            </c:numRef>
          </c:xVal>
          <c:yVal>
            <c:numRef>
              <c:f>'графіки '!$E$9:$E$32</c:f>
              <c:numCache>
                <c:formatCode>#,##0.0_ ;[Red]\-#,##0.0\ </c:formatCode>
                <c:ptCount val="24"/>
                <c:pt idx="0">
                  <c:v>68756</c:v>
                </c:pt>
                <c:pt idx="1">
                  <c:v>46298.900000000009</c:v>
                </c:pt>
                <c:pt idx="2">
                  <c:v>100722.4</c:v>
                </c:pt>
                <c:pt idx="3">
                  <c:v>125614.7</c:v>
                </c:pt>
                <c:pt idx="4">
                  <c:v>65027.999999999985</c:v>
                </c:pt>
                <c:pt idx="5">
                  <c:v>40338.799999999996</c:v>
                </c:pt>
                <c:pt idx="6">
                  <c:v>70179.199999999997</c:v>
                </c:pt>
                <c:pt idx="7">
                  <c:v>55068.100000000006</c:v>
                </c:pt>
                <c:pt idx="8">
                  <c:v>58044.5</c:v>
                </c:pt>
                <c:pt idx="9">
                  <c:v>47726.100000000006</c:v>
                </c:pt>
                <c:pt idx="10">
                  <c:v>85772.9</c:v>
                </c:pt>
                <c:pt idx="11">
                  <c:v>70003.700000000012</c:v>
                </c:pt>
                <c:pt idx="12">
                  <c:v>78386.2</c:v>
                </c:pt>
                <c:pt idx="13">
                  <c:v>77575</c:v>
                </c:pt>
                <c:pt idx="14">
                  <c:v>39645.800000000003</c:v>
                </c:pt>
                <c:pt idx="15">
                  <c:v>46667.100000000006</c:v>
                </c:pt>
                <c:pt idx="16">
                  <c:v>50842.200000000004</c:v>
                </c:pt>
                <c:pt idx="17">
                  <c:v>129211.6</c:v>
                </c:pt>
                <c:pt idx="18">
                  <c:v>70646.2</c:v>
                </c:pt>
                <c:pt idx="19">
                  <c:v>65070.1</c:v>
                </c:pt>
                <c:pt idx="20">
                  <c:v>54984.69999999999</c:v>
                </c:pt>
                <c:pt idx="21">
                  <c:v>62495.5</c:v>
                </c:pt>
                <c:pt idx="22">
                  <c:v>64186</c:v>
                </c:pt>
                <c:pt idx="23">
                  <c:v>83842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869632"/>
        <c:axId val="122893440"/>
      </c:scatterChart>
      <c:valAx>
        <c:axId val="12286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2893440"/>
        <c:crosses val="autoZero"/>
        <c:crossBetween val="midCat"/>
      </c:valAx>
      <c:valAx>
        <c:axId val="12289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286963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600"/>
              <a:t>Рейтинги </a:t>
            </a:r>
            <a:r>
              <a:rPr lang="uk-UA" sz="1600" u="sng"/>
              <a:t>МЗС Хмельницької області</a:t>
            </a:r>
            <a:r>
              <a:rPr lang="uk-UA" sz="1600" baseline="0"/>
              <a:t> </a:t>
            </a:r>
            <a:r>
              <a:rPr lang="uk-UA" sz="1600" b="1" i="0" u="none" strike="noStrike" baseline="0">
                <a:effectLst/>
              </a:rPr>
              <a:t>за 2018 рік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'!$C$674</c:f>
                  <c:strCache>
                    <c:ptCount val="1"/>
                    <c:pt idx="0">
                      <c:v>Білогірський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'!$C$675</c:f>
                  <c:strCache>
                    <c:ptCount val="1"/>
                    <c:pt idx="0">
                      <c:v>Віньковецький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'!$C$676</c:f>
                  <c:strCache>
                    <c:ptCount val="1"/>
                    <c:pt idx="0">
                      <c:v>Волочиський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'!$C$677</c:f>
                  <c:strCache>
                    <c:ptCount val="1"/>
                    <c:pt idx="0">
                      <c:v>Городоцький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'!$C$678</c:f>
                  <c:strCache>
                    <c:ptCount val="1"/>
                    <c:pt idx="0">
                      <c:v>Деражнянський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'!$C$679</c:f>
                  <c:strCache>
                    <c:ptCount val="1"/>
                    <c:pt idx="0">
                      <c:v>Дунаєвецький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'!$C$680</c:f>
                  <c:strCache>
                    <c:ptCount val="1"/>
                    <c:pt idx="0">
                      <c:v>Ізяславський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'!$C$681</c:f>
                  <c:strCache>
                    <c:ptCount val="1"/>
                    <c:pt idx="0">
                      <c:v>Кам'янець-Подільський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'!$C$682</c:f>
                  <c:strCache>
                    <c:ptCount val="1"/>
                    <c:pt idx="0">
                      <c:v>Красилівський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'!$C$683</c:f>
                  <c:strCache>
                    <c:ptCount val="1"/>
                    <c:pt idx="0">
                      <c:v>Летичівський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'!$C$684</c:f>
                  <c:strCache>
                    <c:ptCount val="1"/>
                    <c:pt idx="0">
                      <c:v>Нетішинський міський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'!$C$685</c:f>
                  <c:strCache>
                    <c:ptCount val="1"/>
                    <c:pt idx="0">
                      <c:v>Новоушицький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'!$C$686</c:f>
                  <c:strCache>
                    <c:ptCount val="1"/>
                    <c:pt idx="0">
                      <c:v>Полонський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'!$C$687</c:f>
                  <c:strCache>
                    <c:ptCount val="1"/>
                    <c:pt idx="0">
                      <c:v>Славутський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'!$C$688</c:f>
                  <c:strCache>
                    <c:ptCount val="1"/>
                    <c:pt idx="0">
                      <c:v>Старокостянтинівський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'!$C$689</c:f>
                  <c:strCache>
                    <c:ptCount val="1"/>
                    <c:pt idx="0">
                      <c:v>Старосинявський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'!$C$690</c:f>
                  <c:strCache>
                    <c:ptCount val="1"/>
                    <c:pt idx="0">
                      <c:v>Теофіпольський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'!$C$691</c:f>
                  <c:strCache>
                    <c:ptCount val="1"/>
                    <c:pt idx="0">
                      <c:v>Хмельницький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'!$C$692</c:f>
                  <c:strCache>
                    <c:ptCount val="1"/>
                    <c:pt idx="0">
                      <c:v>Чемеровецький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'!$C$693</c:f>
                  <c:strCache>
                    <c:ptCount val="1"/>
                    <c:pt idx="0">
                      <c:v>Шепетівський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'!$C$694</c:f>
                  <c:strCache>
                    <c:ptCount val="1"/>
                    <c:pt idx="0">
                      <c:v>Ярмолинецький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'!$H$674:$H$694</c:f>
              <c:numCache>
                <c:formatCode>0%</c:formatCode>
                <c:ptCount val="21"/>
                <c:pt idx="0">
                  <c:v>-0.8899999999999999</c:v>
                </c:pt>
                <c:pt idx="1">
                  <c:v>-0.53</c:v>
                </c:pt>
                <c:pt idx="2">
                  <c:v>-0.33999999999999997</c:v>
                </c:pt>
                <c:pt idx="3">
                  <c:v>0.76</c:v>
                </c:pt>
                <c:pt idx="4">
                  <c:v>0.05</c:v>
                </c:pt>
                <c:pt idx="5">
                  <c:v>3.37</c:v>
                </c:pt>
                <c:pt idx="6">
                  <c:v>-0.76</c:v>
                </c:pt>
                <c:pt idx="7">
                  <c:v>9.9999999999999992E-2</c:v>
                </c:pt>
                <c:pt idx="8">
                  <c:v>1.67</c:v>
                </c:pt>
                <c:pt idx="9">
                  <c:v>-1.02</c:v>
                </c:pt>
                <c:pt idx="10">
                  <c:v>-0.64</c:v>
                </c:pt>
                <c:pt idx="11">
                  <c:v>-3.46</c:v>
                </c:pt>
                <c:pt idx="12">
                  <c:v>-0.43000000000000005</c:v>
                </c:pt>
                <c:pt idx="13">
                  <c:v>0.47000000000000003</c:v>
                </c:pt>
                <c:pt idx="14">
                  <c:v>1.71</c:v>
                </c:pt>
                <c:pt idx="15">
                  <c:v>0.48</c:v>
                </c:pt>
                <c:pt idx="16">
                  <c:v>-1.0699999999999998</c:v>
                </c:pt>
                <c:pt idx="17">
                  <c:v>0.65</c:v>
                </c:pt>
                <c:pt idx="18">
                  <c:v>-0.8</c:v>
                </c:pt>
                <c:pt idx="19">
                  <c:v>-0.6</c:v>
                </c:pt>
                <c:pt idx="20">
                  <c:v>-0.2</c:v>
                </c:pt>
              </c:numCache>
            </c:numRef>
          </c:xVal>
          <c:yVal>
            <c:numRef>
              <c:f>'графіки '!$I$674:$I$694</c:f>
              <c:numCache>
                <c:formatCode>0%</c:formatCode>
                <c:ptCount val="21"/>
                <c:pt idx="0">
                  <c:v>-3.1300000000000003</c:v>
                </c:pt>
                <c:pt idx="1">
                  <c:v>-1.1000000000000001</c:v>
                </c:pt>
                <c:pt idx="2">
                  <c:v>-0.9</c:v>
                </c:pt>
                <c:pt idx="3">
                  <c:v>-0.28000000000000003</c:v>
                </c:pt>
                <c:pt idx="4">
                  <c:v>-2.9400000000000004</c:v>
                </c:pt>
                <c:pt idx="5">
                  <c:v>0.35</c:v>
                </c:pt>
                <c:pt idx="6">
                  <c:v>-0.99</c:v>
                </c:pt>
                <c:pt idx="7">
                  <c:v>-0.76</c:v>
                </c:pt>
                <c:pt idx="8">
                  <c:v>-0.23999999999999996</c:v>
                </c:pt>
                <c:pt idx="9">
                  <c:v>-4.12</c:v>
                </c:pt>
                <c:pt idx="10">
                  <c:v>-0.49</c:v>
                </c:pt>
                <c:pt idx="11">
                  <c:v>-8.02</c:v>
                </c:pt>
                <c:pt idx="12">
                  <c:v>-1.23</c:v>
                </c:pt>
                <c:pt idx="13">
                  <c:v>-0.57000000000000006</c:v>
                </c:pt>
                <c:pt idx="14">
                  <c:v>0.91</c:v>
                </c:pt>
                <c:pt idx="15">
                  <c:v>-3.92</c:v>
                </c:pt>
                <c:pt idx="16">
                  <c:v>-2.69</c:v>
                </c:pt>
                <c:pt idx="17">
                  <c:v>-0.38999999999999996</c:v>
                </c:pt>
                <c:pt idx="18">
                  <c:v>-0.84</c:v>
                </c:pt>
                <c:pt idx="19">
                  <c:v>-0.45</c:v>
                </c:pt>
                <c:pt idx="20">
                  <c:v>-0.62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7667200"/>
        <c:axId val="127677568"/>
      </c:scatterChart>
      <c:valAx>
        <c:axId val="12766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7677568"/>
        <c:crosses val="autoZero"/>
        <c:crossBetween val="midCat"/>
      </c:valAx>
      <c:valAx>
        <c:axId val="12767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766720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/>
              <a:t>Рейтинги </a:t>
            </a:r>
            <a:r>
              <a:rPr lang="uk-UA" sz="1800" u="sng"/>
              <a:t>МЗС Черкаської області</a:t>
            </a:r>
            <a:r>
              <a:rPr lang="uk-UA" sz="1800" baseline="0"/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'!$C$696</c:f>
                  <c:strCache>
                    <c:ptCount val="1"/>
                    <c:pt idx="0">
                      <c:v>Ватутінський міський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'!$C$697</c:f>
                  <c:strCache>
                    <c:ptCount val="1"/>
                    <c:pt idx="0">
                      <c:v>Городищенський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'!$C$698</c:f>
                  <c:strCache>
                    <c:ptCount val="1"/>
                    <c:pt idx="0">
                      <c:v>Драбівський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'!$C$699</c:f>
                  <c:strCache>
                    <c:ptCount val="1"/>
                    <c:pt idx="0">
                      <c:v>Жашківський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'!$C$700</c:f>
                  <c:strCache>
                    <c:ptCount val="1"/>
                    <c:pt idx="0">
                      <c:v>Звенигородський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'!$C$701</c:f>
                  <c:strCache>
                    <c:ptCount val="1"/>
                    <c:pt idx="0">
                      <c:v>Золотоніський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'!$C$702</c:f>
                  <c:strCache>
                    <c:ptCount val="1"/>
                    <c:pt idx="0">
                      <c:v>Кам'янський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'!$C$703</c:f>
                  <c:strCache>
                    <c:ptCount val="1"/>
                    <c:pt idx="0">
                      <c:v>Канівський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'!$C$704</c:f>
                  <c:strCache>
                    <c:ptCount val="1"/>
                    <c:pt idx="0">
                      <c:v>Катеринопільський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'!$C$705</c:f>
                  <c:strCache>
                    <c:ptCount val="1"/>
                    <c:pt idx="0">
                      <c:v>Корсунь-Шевченківський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'!$C$706</c:f>
                  <c:strCache>
                    <c:ptCount val="1"/>
                    <c:pt idx="0">
                      <c:v>Лисянський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'!$C$707</c:f>
                  <c:strCache>
                    <c:ptCount val="1"/>
                    <c:pt idx="0">
                      <c:v>Маньківський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'!$C$708</c:f>
                  <c:strCache>
                    <c:ptCount val="1"/>
                    <c:pt idx="0">
                      <c:v>Монастирищенський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'!$C$709</c:f>
                  <c:strCache>
                    <c:ptCount val="1"/>
                    <c:pt idx="0">
                      <c:v>Придніпровський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'!$C$710</c:f>
                  <c:strCache>
                    <c:ptCount val="1"/>
                    <c:pt idx="0">
                      <c:v>Смілянський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'!$C$711</c:f>
                  <c:strCache>
                    <c:ptCount val="1"/>
                    <c:pt idx="0">
                      <c:v>Соснівський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'!$C$712</c:f>
                  <c:strCache>
                    <c:ptCount val="1"/>
                    <c:pt idx="0">
                      <c:v>Тальнівський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'!$C$713</c:f>
                  <c:strCache>
                    <c:ptCount val="1"/>
                    <c:pt idx="0">
                      <c:v>Уманський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'!$C$714</c:f>
                  <c:strCache>
                    <c:ptCount val="1"/>
                    <c:pt idx="0">
                      <c:v>Христинівський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'!$C$715</c:f>
                  <c:strCache>
                    <c:ptCount val="1"/>
                    <c:pt idx="0">
                      <c:v>Черкаський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'!$C$716</c:f>
                  <c:strCache>
                    <c:ptCount val="1"/>
                    <c:pt idx="0">
                      <c:v>Чигиринський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'!$C$717</c:f>
                  <c:strCache>
                    <c:ptCount val="1"/>
                    <c:pt idx="0">
                      <c:v>Чорнобаївський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'!$C$718</c:f>
                  <c:strCache>
                    <c:ptCount val="1"/>
                    <c:pt idx="0">
                      <c:v>Шполянський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'!$H$696:$H$718</c:f>
              <c:numCache>
                <c:formatCode>0%</c:formatCode>
                <c:ptCount val="23"/>
                <c:pt idx="0">
                  <c:v>-2.3199999999999998</c:v>
                </c:pt>
                <c:pt idx="1">
                  <c:v>-1.18</c:v>
                </c:pt>
                <c:pt idx="2">
                  <c:v>0.47</c:v>
                </c:pt>
                <c:pt idx="3">
                  <c:v>-0.98</c:v>
                </c:pt>
                <c:pt idx="4">
                  <c:v>-0.83000000000000007</c:v>
                </c:pt>
                <c:pt idx="5">
                  <c:v>3.22</c:v>
                </c:pt>
                <c:pt idx="6">
                  <c:v>-1.0499999999999998</c:v>
                </c:pt>
                <c:pt idx="7">
                  <c:v>0.46</c:v>
                </c:pt>
                <c:pt idx="8">
                  <c:v>0.34</c:v>
                </c:pt>
                <c:pt idx="9">
                  <c:v>-0.67</c:v>
                </c:pt>
                <c:pt idx="10">
                  <c:v>-1.3399999999999999</c:v>
                </c:pt>
                <c:pt idx="11">
                  <c:v>-1.22</c:v>
                </c:pt>
                <c:pt idx="12">
                  <c:v>-1.78</c:v>
                </c:pt>
                <c:pt idx="13">
                  <c:v>0.21000000000000002</c:v>
                </c:pt>
                <c:pt idx="14">
                  <c:v>0.09</c:v>
                </c:pt>
                <c:pt idx="15">
                  <c:v>0.74</c:v>
                </c:pt>
                <c:pt idx="16">
                  <c:v>0.78</c:v>
                </c:pt>
                <c:pt idx="17">
                  <c:v>-0.52</c:v>
                </c:pt>
                <c:pt idx="18">
                  <c:v>0.18</c:v>
                </c:pt>
                <c:pt idx="19">
                  <c:v>-0.12</c:v>
                </c:pt>
                <c:pt idx="20">
                  <c:v>-0.27</c:v>
                </c:pt>
                <c:pt idx="21">
                  <c:v>1.68</c:v>
                </c:pt>
                <c:pt idx="22">
                  <c:v>3.6399999999999997</c:v>
                </c:pt>
              </c:numCache>
            </c:numRef>
          </c:xVal>
          <c:yVal>
            <c:numRef>
              <c:f>'графіки '!$I$696:$I$718</c:f>
              <c:numCache>
                <c:formatCode>0%</c:formatCode>
                <c:ptCount val="23"/>
                <c:pt idx="0">
                  <c:v>-1.95</c:v>
                </c:pt>
                <c:pt idx="1">
                  <c:v>-4.74</c:v>
                </c:pt>
                <c:pt idx="2">
                  <c:v>-24.03</c:v>
                </c:pt>
                <c:pt idx="3">
                  <c:v>-2.23</c:v>
                </c:pt>
                <c:pt idx="4">
                  <c:v>-2.3899999999999997</c:v>
                </c:pt>
                <c:pt idx="5">
                  <c:v>-0.83</c:v>
                </c:pt>
                <c:pt idx="6">
                  <c:v>-4.1399999999999997</c:v>
                </c:pt>
                <c:pt idx="7">
                  <c:v>-0.35</c:v>
                </c:pt>
                <c:pt idx="8">
                  <c:v>-0.53</c:v>
                </c:pt>
                <c:pt idx="9">
                  <c:v>-2.7</c:v>
                </c:pt>
                <c:pt idx="10">
                  <c:v>-0.83</c:v>
                </c:pt>
                <c:pt idx="11">
                  <c:v>-1.45</c:v>
                </c:pt>
                <c:pt idx="12">
                  <c:v>-1.56</c:v>
                </c:pt>
                <c:pt idx="13">
                  <c:v>-0.69000000000000006</c:v>
                </c:pt>
                <c:pt idx="14">
                  <c:v>-2.95</c:v>
                </c:pt>
                <c:pt idx="15">
                  <c:v>-0.71</c:v>
                </c:pt>
                <c:pt idx="16">
                  <c:v>-0.37</c:v>
                </c:pt>
                <c:pt idx="17">
                  <c:v>-4.3999999999999995</c:v>
                </c:pt>
                <c:pt idx="18">
                  <c:v>-2.2199999999999998</c:v>
                </c:pt>
                <c:pt idx="19">
                  <c:v>-2.89</c:v>
                </c:pt>
                <c:pt idx="20">
                  <c:v>-0.92</c:v>
                </c:pt>
                <c:pt idx="21">
                  <c:v>-0.12999999999999995</c:v>
                </c:pt>
                <c:pt idx="22">
                  <c:v>-1.02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455040"/>
        <c:axId val="128456960"/>
      </c:scatterChart>
      <c:valAx>
        <c:axId val="128455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8456960"/>
        <c:crosses val="autoZero"/>
        <c:crossBetween val="midCat"/>
      </c:valAx>
      <c:valAx>
        <c:axId val="12845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845504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700"/>
              <a:t>Рейтинги </a:t>
            </a:r>
            <a:r>
              <a:rPr lang="uk-UA" sz="1700" u="sng"/>
              <a:t>МЗС Чернівецької області</a:t>
            </a:r>
            <a:r>
              <a:rPr lang="uk-UA" sz="1700" u="sng" baseline="0"/>
              <a:t> </a:t>
            </a:r>
            <a:r>
              <a:rPr lang="uk-UA" sz="1700" b="1" i="0" u="none" strike="noStrike" baseline="0">
                <a:effectLst/>
              </a:rPr>
              <a:t>за 2018 рік</a:t>
            </a:r>
            <a:endParaRPr lang="uk-UA" sz="1700"/>
          </a:p>
        </c:rich>
      </c:tx>
      <c:layout>
        <c:manualLayout>
          <c:xMode val="edge"/>
          <c:yMode val="edge"/>
          <c:x val="0.12066727099062487"/>
          <c:y val="8.57745884339383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762085170353802E-2"/>
          <c:y val="0.1089144438645166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'!$C$720</c:f>
                  <c:strCache>
                    <c:ptCount val="1"/>
                    <c:pt idx="0">
                      <c:v>Вижницький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'!$C$721</c:f>
                  <c:strCache>
                    <c:ptCount val="1"/>
                    <c:pt idx="0">
                      <c:v>Герцаївський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'!$C$722</c:f>
                  <c:strCache>
                    <c:ptCount val="1"/>
                    <c:pt idx="0">
                      <c:v>Глибоцький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'!$C$723</c:f>
                  <c:strCache>
                    <c:ptCount val="1"/>
                    <c:pt idx="0">
                      <c:v>Заставнівський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'!$C$724</c:f>
                  <c:strCache>
                    <c:ptCount val="1"/>
                    <c:pt idx="0">
                      <c:v>Кельменецький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'!$C$725</c:f>
                  <c:strCache>
                    <c:ptCount val="1"/>
                    <c:pt idx="0">
                      <c:v>Кіцманський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'!$C$726</c:f>
                  <c:strCache>
                    <c:ptCount val="1"/>
                    <c:pt idx="0">
                      <c:v>Новодністровський міський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'!$C$727</c:f>
                  <c:strCache>
                    <c:ptCount val="1"/>
                    <c:pt idx="0">
                      <c:v>Новоселицький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'!$C$728</c:f>
                  <c:strCache>
                    <c:ptCount val="1"/>
                    <c:pt idx="0">
                      <c:v>Першотравневий районний суд м.Чернівців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'!$C$729</c:f>
                  <c:strCache>
                    <c:ptCount val="1"/>
                    <c:pt idx="0">
                      <c:v>Путильський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'!$C$730</c:f>
                  <c:strCache>
                    <c:ptCount val="1"/>
                    <c:pt idx="0">
                      <c:v>Садгірський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'!$C$731</c:f>
                  <c:strCache>
                    <c:ptCount val="1"/>
                    <c:pt idx="0">
                      <c:v>Сокирянський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'!$C$732</c:f>
                  <c:strCache>
                    <c:ptCount val="1"/>
                    <c:pt idx="0">
                      <c:v>Сторожинецький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'!$C$733</c:f>
                  <c:strCache>
                    <c:ptCount val="1"/>
                    <c:pt idx="0">
                      <c:v>Хотинський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'!$C$734</c:f>
                  <c:strCache>
                    <c:ptCount val="1"/>
                    <c:pt idx="0">
                      <c:v>Шевченківський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'!$H$720:$H$734</c:f>
              <c:numCache>
                <c:formatCode>0%</c:formatCode>
                <c:ptCount val="15"/>
                <c:pt idx="0">
                  <c:v>-0.03</c:v>
                </c:pt>
                <c:pt idx="1">
                  <c:v>-1.6800000000000002</c:v>
                </c:pt>
                <c:pt idx="2">
                  <c:v>0.8600000000000001</c:v>
                </c:pt>
                <c:pt idx="3">
                  <c:v>-0.4</c:v>
                </c:pt>
                <c:pt idx="4">
                  <c:v>-0.3</c:v>
                </c:pt>
                <c:pt idx="5">
                  <c:v>1.5899999999999999</c:v>
                </c:pt>
                <c:pt idx="6">
                  <c:v>-2.1</c:v>
                </c:pt>
                <c:pt idx="7">
                  <c:v>-0.17</c:v>
                </c:pt>
                <c:pt idx="8">
                  <c:v>-2.0000000000000018E-2</c:v>
                </c:pt>
                <c:pt idx="9">
                  <c:v>0.64</c:v>
                </c:pt>
                <c:pt idx="10">
                  <c:v>-1.1400000000000001</c:v>
                </c:pt>
                <c:pt idx="11">
                  <c:v>-1.1600000000000001</c:v>
                </c:pt>
                <c:pt idx="12">
                  <c:v>0.28000000000000003</c:v>
                </c:pt>
                <c:pt idx="13">
                  <c:v>1.38</c:v>
                </c:pt>
                <c:pt idx="14">
                  <c:v>0.71</c:v>
                </c:pt>
              </c:numCache>
            </c:numRef>
          </c:xVal>
          <c:yVal>
            <c:numRef>
              <c:f>'графіки '!$I$720:$I$734</c:f>
              <c:numCache>
                <c:formatCode>0%</c:formatCode>
                <c:ptCount val="15"/>
                <c:pt idx="0">
                  <c:v>-1.06</c:v>
                </c:pt>
                <c:pt idx="1">
                  <c:v>-0.69000000000000006</c:v>
                </c:pt>
                <c:pt idx="2">
                  <c:v>0.14000000000000001</c:v>
                </c:pt>
                <c:pt idx="3">
                  <c:v>-0.71000000000000008</c:v>
                </c:pt>
                <c:pt idx="4">
                  <c:v>-0.34</c:v>
                </c:pt>
                <c:pt idx="5">
                  <c:v>0.67</c:v>
                </c:pt>
                <c:pt idx="6">
                  <c:v>-1.23</c:v>
                </c:pt>
                <c:pt idx="7">
                  <c:v>-0.11000000000000006</c:v>
                </c:pt>
                <c:pt idx="8">
                  <c:v>-0.5</c:v>
                </c:pt>
                <c:pt idx="9">
                  <c:v>-9.2799999999999994</c:v>
                </c:pt>
                <c:pt idx="10">
                  <c:v>-0.68</c:v>
                </c:pt>
                <c:pt idx="11">
                  <c:v>-0.47000000000000003</c:v>
                </c:pt>
                <c:pt idx="12">
                  <c:v>-0.3</c:v>
                </c:pt>
                <c:pt idx="13">
                  <c:v>-0.32000000000000006</c:v>
                </c:pt>
                <c:pt idx="14">
                  <c:v>-4.9999999999999947E-2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677376"/>
        <c:axId val="128679296"/>
      </c:scatterChart>
      <c:valAx>
        <c:axId val="128677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8679296"/>
        <c:crosses val="autoZero"/>
        <c:crossBetween val="midCat"/>
      </c:valAx>
      <c:valAx>
        <c:axId val="12867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867737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700"/>
              <a:t>Рейтинги </a:t>
            </a:r>
            <a:r>
              <a:rPr lang="uk-UA" sz="1700" u="sng"/>
              <a:t>МЗС Чернігівської області</a:t>
            </a:r>
            <a:r>
              <a:rPr lang="uk-UA" sz="1700" baseline="0"/>
              <a:t> </a:t>
            </a:r>
            <a:r>
              <a:rPr lang="uk-UA" sz="1700" b="1" i="0" u="none" strike="noStrike" baseline="0">
                <a:effectLst/>
              </a:rPr>
              <a:t>за 2018 рік</a:t>
            </a:r>
            <a:endParaRPr lang="uk-UA" sz="16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7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 sz="17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0891454112060257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'!$C$736</c:f>
                  <c:strCache>
                    <c:ptCount val="1"/>
                    <c:pt idx="0">
                      <c:v>Бахмацький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'!$C$737</c:f>
                  <c:strCache>
                    <c:ptCount val="1"/>
                    <c:pt idx="0">
                      <c:v>Бобровицький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'!$C$738</c:f>
                  <c:strCache>
                    <c:ptCount val="1"/>
                    <c:pt idx="0">
                      <c:v>Борзнянський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'!$C$739</c:f>
                  <c:strCache>
                    <c:ptCount val="1"/>
                    <c:pt idx="0">
                      <c:v>Варвинський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'!$C$740</c:f>
                  <c:strCache>
                    <c:ptCount val="1"/>
                    <c:pt idx="0">
                      <c:v>Городнянський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'!$C$741</c:f>
                  <c:strCache>
                    <c:ptCount val="1"/>
                    <c:pt idx="0">
                      <c:v>Деснянський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'!$C$742</c:f>
                  <c:strCache>
                    <c:ptCount val="1"/>
                    <c:pt idx="0">
                      <c:v>Ічнянський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'!$C$743</c:f>
                  <c:strCache>
                    <c:ptCount val="1"/>
                    <c:pt idx="0">
                      <c:v>Козелецький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'!$C$744</c:f>
                  <c:strCache>
                    <c:ptCount val="1"/>
                    <c:pt idx="0">
                      <c:v>Коропський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'!$C$745</c:f>
                  <c:strCache>
                    <c:ptCount val="1"/>
                    <c:pt idx="0">
                      <c:v>Корюківський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'!$C$746</c:f>
                  <c:strCache>
                    <c:ptCount val="1"/>
                    <c:pt idx="0">
                      <c:v>Куликівський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'!$C$747</c:f>
                  <c:strCache>
                    <c:ptCount val="1"/>
                    <c:pt idx="0">
                      <c:v>Менський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'!$C$748</c:f>
                  <c:strCache>
                    <c:ptCount val="1"/>
                    <c:pt idx="0">
                      <c:v>Ніжинський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'!$C$749</c:f>
                  <c:strCache>
                    <c:ptCount val="1"/>
                    <c:pt idx="0">
                      <c:v>Новгород-Сіверський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'!$C$750</c:f>
                  <c:strCache>
                    <c:ptCount val="1"/>
                    <c:pt idx="0">
                      <c:v>Новозаводський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'!$C$751</c:f>
                  <c:strCache>
                    <c:ptCount val="1"/>
                    <c:pt idx="0">
                      <c:v>Носівський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'!$C$752</c:f>
                  <c:strCache>
                    <c:ptCount val="1"/>
                    <c:pt idx="0">
                      <c:v>Прилуцький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'!$C$753</c:f>
                  <c:strCache>
                    <c:ptCount val="1"/>
                    <c:pt idx="0">
                      <c:v>Ріпкинський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'!$C$754</c:f>
                  <c:strCache>
                    <c:ptCount val="1"/>
                    <c:pt idx="0">
                      <c:v>Семенівський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'!$C$755</c:f>
                  <c:strCache>
                    <c:ptCount val="1"/>
                    <c:pt idx="0">
                      <c:v>Сосницький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'!$C$756</c:f>
                  <c:strCache>
                    <c:ptCount val="1"/>
                    <c:pt idx="0">
                      <c:v>Срібнянський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'!$C$757</c:f>
                  <c:strCache>
                    <c:ptCount val="1"/>
                    <c:pt idx="0">
                      <c:v>Талалаївський районний суд Чернігівської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'!$C$758</c:f>
                  <c:strCache>
                    <c:ptCount val="1"/>
                    <c:pt idx="0">
                      <c:v>Чернігівський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'!$H$736:$H$758</c:f>
              <c:numCache>
                <c:formatCode>0%</c:formatCode>
                <c:ptCount val="23"/>
                <c:pt idx="0">
                  <c:v>1.2</c:v>
                </c:pt>
                <c:pt idx="1">
                  <c:v>-0.91999999999999993</c:v>
                </c:pt>
                <c:pt idx="2">
                  <c:v>1.44</c:v>
                </c:pt>
                <c:pt idx="3">
                  <c:v>-1.6600000000000001</c:v>
                </c:pt>
                <c:pt idx="4">
                  <c:v>1.49</c:v>
                </c:pt>
                <c:pt idx="5">
                  <c:v>0.44</c:v>
                </c:pt>
                <c:pt idx="6">
                  <c:v>-0.38</c:v>
                </c:pt>
                <c:pt idx="7">
                  <c:v>3.33</c:v>
                </c:pt>
                <c:pt idx="8">
                  <c:v>0.30000000000000004</c:v>
                </c:pt>
                <c:pt idx="9">
                  <c:v>0.2</c:v>
                </c:pt>
                <c:pt idx="10">
                  <c:v>0.13</c:v>
                </c:pt>
                <c:pt idx="11">
                  <c:v>-0.6</c:v>
                </c:pt>
                <c:pt idx="12">
                  <c:v>1.83</c:v>
                </c:pt>
                <c:pt idx="13">
                  <c:v>-0.03</c:v>
                </c:pt>
                <c:pt idx="14">
                  <c:v>0.14000000000000001</c:v>
                </c:pt>
                <c:pt idx="15">
                  <c:v>-0.26</c:v>
                </c:pt>
                <c:pt idx="16">
                  <c:v>0.05</c:v>
                </c:pt>
                <c:pt idx="17">
                  <c:v>-0.85</c:v>
                </c:pt>
                <c:pt idx="18">
                  <c:v>-0.48</c:v>
                </c:pt>
                <c:pt idx="19">
                  <c:v>-1.79</c:v>
                </c:pt>
                <c:pt idx="20">
                  <c:v>-2</c:v>
                </c:pt>
                <c:pt idx="21">
                  <c:v>-1.77</c:v>
                </c:pt>
                <c:pt idx="22">
                  <c:v>6.0000000000000005E-2</c:v>
                </c:pt>
              </c:numCache>
            </c:numRef>
          </c:xVal>
          <c:yVal>
            <c:numRef>
              <c:f>'графіки '!$I$736:$I$758</c:f>
              <c:numCache>
                <c:formatCode>0%</c:formatCode>
                <c:ptCount val="23"/>
                <c:pt idx="0">
                  <c:v>0.10000000000000006</c:v>
                </c:pt>
                <c:pt idx="1">
                  <c:v>-0.67</c:v>
                </c:pt>
                <c:pt idx="2">
                  <c:v>-0.19000000000000006</c:v>
                </c:pt>
                <c:pt idx="3">
                  <c:v>-1.0299999999999998</c:v>
                </c:pt>
                <c:pt idx="4">
                  <c:v>-7.0000000000000007E-2</c:v>
                </c:pt>
                <c:pt idx="5">
                  <c:v>-1.56</c:v>
                </c:pt>
                <c:pt idx="6">
                  <c:v>-8.0000000000000043E-2</c:v>
                </c:pt>
                <c:pt idx="7">
                  <c:v>0.43</c:v>
                </c:pt>
                <c:pt idx="8">
                  <c:v>-2.0000000000000052E-2</c:v>
                </c:pt>
                <c:pt idx="9">
                  <c:v>-0.90999999999999992</c:v>
                </c:pt>
                <c:pt idx="10">
                  <c:v>-2.0499999999999998</c:v>
                </c:pt>
                <c:pt idx="11">
                  <c:v>-0.71</c:v>
                </c:pt>
                <c:pt idx="12">
                  <c:v>-0.47000000000000003</c:v>
                </c:pt>
                <c:pt idx="13">
                  <c:v>-0.58000000000000007</c:v>
                </c:pt>
                <c:pt idx="14">
                  <c:v>-9.999999999999995E-2</c:v>
                </c:pt>
                <c:pt idx="15">
                  <c:v>-2.0300000000000002</c:v>
                </c:pt>
                <c:pt idx="16">
                  <c:v>-0.42</c:v>
                </c:pt>
                <c:pt idx="17">
                  <c:v>-0.17</c:v>
                </c:pt>
                <c:pt idx="18">
                  <c:v>-2.16</c:v>
                </c:pt>
                <c:pt idx="19">
                  <c:v>-0.83</c:v>
                </c:pt>
                <c:pt idx="20">
                  <c:v>-0.33</c:v>
                </c:pt>
                <c:pt idx="21">
                  <c:v>-2.92</c:v>
                </c:pt>
                <c:pt idx="22">
                  <c:v>-0.45999999999999996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970752"/>
        <c:axId val="128972672"/>
      </c:scatterChart>
      <c:valAx>
        <c:axId val="128970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8972672"/>
        <c:crosses val="autoZero"/>
        <c:crossBetween val="midCat"/>
      </c:valAx>
      <c:valAx>
        <c:axId val="12897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897075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місцевих господарських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059121904745102"/>
          <c:y val="1.03479034393945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'!$C$36</c:f>
                  <c:strCache>
                    <c:ptCount val="1"/>
                    <c:pt idx="0">
                      <c:v>Господарський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'!$C$37</c:f>
                  <c:strCache>
                    <c:ptCount val="1"/>
                    <c:pt idx="0">
                      <c:v>Господарський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'!$C$38</c:f>
                  <c:strCache>
                    <c:ptCount val="1"/>
                    <c:pt idx="0">
                      <c:v>Господарський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'!$C$39</c:f>
                  <c:strCache>
                    <c:ptCount val="1"/>
                    <c:pt idx="0">
                      <c:v>Господарський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'!$C$40</c:f>
                  <c:strCache>
                    <c:ptCount val="1"/>
                    <c:pt idx="0">
                      <c:v>Господарський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'!$C$41</c:f>
                  <c:strCache>
                    <c:ptCount val="1"/>
                    <c:pt idx="0">
                      <c:v>Господарський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'!$C$42</c:f>
                  <c:strCache>
                    <c:ptCount val="1"/>
                    <c:pt idx="0">
                      <c:v>Господарський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'!$C$43</c:f>
                  <c:strCache>
                    <c:ptCount val="1"/>
                    <c:pt idx="0">
                      <c:v>Господарський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'!$C$44</c:f>
                  <c:strCache>
                    <c:ptCount val="1"/>
                    <c:pt idx="0">
                      <c:v>Господарський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'!$C$45</c:f>
                  <c:strCache>
                    <c:ptCount val="1"/>
                    <c:pt idx="0">
                      <c:v>Господарський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'!$C$46</c:f>
                  <c:strCache>
                    <c:ptCount val="1"/>
                    <c:pt idx="0">
                      <c:v>Господарський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'!$C$47</c:f>
                  <c:strCache>
                    <c:ptCount val="1"/>
                    <c:pt idx="0">
                      <c:v>Господарський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'!$C$48</c:f>
                  <c:strCache>
                    <c:ptCount val="1"/>
                    <c:pt idx="0">
                      <c:v>Господарський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'!$C$49</c:f>
                  <c:strCache>
                    <c:ptCount val="1"/>
                    <c:pt idx="0">
                      <c:v>Господарський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'!$C$50</c:f>
                  <c:strCache>
                    <c:ptCount val="1"/>
                    <c:pt idx="0">
                      <c:v>Господарський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'!$C$51</c:f>
                  <c:strCache>
                    <c:ptCount val="1"/>
                    <c:pt idx="0">
                      <c:v>Господарський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'!$C$52</c:f>
                  <c:strCache>
                    <c:ptCount val="1"/>
                    <c:pt idx="0">
                      <c:v>Господарський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'!$C$53</c:f>
                  <c:strCache>
                    <c:ptCount val="1"/>
                    <c:pt idx="0">
                      <c:v>Господарський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'!$C$54</c:f>
                  <c:strCache>
                    <c:ptCount val="1"/>
                    <c:pt idx="0">
                      <c:v>Господарський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'!$C$55</c:f>
                  <c:strCache>
                    <c:ptCount val="1"/>
                    <c:pt idx="0">
                      <c:v>Господарський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'!$C$56</c:f>
                  <c:strCache>
                    <c:ptCount val="1"/>
                    <c:pt idx="0">
                      <c:v>Господарський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'!$C$57</c:f>
                  <c:strCache>
                    <c:ptCount val="1"/>
                    <c:pt idx="0">
                      <c:v>Господарський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'!$C$58</c:f>
                  <c:strCache>
                    <c:ptCount val="1"/>
                    <c:pt idx="0">
                      <c:v>Господарський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'!$C$59</c:f>
                  <c:strCache>
                    <c:ptCount val="1"/>
                    <c:pt idx="0">
                      <c:v>Господарський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'!$C$60</c:f>
                  <c:strCache>
                    <c:ptCount val="1"/>
                    <c:pt idx="0">
                      <c:v>Господарський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'!$F$36:$F$60</c:f>
              <c:numCache>
                <c:formatCode>#,##0.0_ ;[Red]\-#,##0.0\ </c:formatCode>
                <c:ptCount val="25"/>
                <c:pt idx="0">
                  <c:v>855.77</c:v>
                </c:pt>
                <c:pt idx="1">
                  <c:v>922.46</c:v>
                </c:pt>
                <c:pt idx="2">
                  <c:v>5412.09</c:v>
                </c:pt>
                <c:pt idx="3">
                  <c:v>2611.9499999999998</c:v>
                </c:pt>
                <c:pt idx="4">
                  <c:v>1190.6300000000001</c:v>
                </c:pt>
                <c:pt idx="5">
                  <c:v>660.41</c:v>
                </c:pt>
                <c:pt idx="6">
                  <c:v>2408.42</c:v>
                </c:pt>
                <c:pt idx="7">
                  <c:v>1150.44</c:v>
                </c:pt>
                <c:pt idx="8">
                  <c:v>3685.14</c:v>
                </c:pt>
                <c:pt idx="9">
                  <c:v>862.82</c:v>
                </c:pt>
                <c:pt idx="10">
                  <c:v>575.38</c:v>
                </c:pt>
                <c:pt idx="11">
                  <c:v>2363.63</c:v>
                </c:pt>
                <c:pt idx="12">
                  <c:v>2076.8200000000002</c:v>
                </c:pt>
                <c:pt idx="13">
                  <c:v>13783.71</c:v>
                </c:pt>
                <c:pt idx="14">
                  <c:v>3273.21</c:v>
                </c:pt>
                <c:pt idx="15">
                  <c:v>1470.27</c:v>
                </c:pt>
                <c:pt idx="16">
                  <c:v>941.38</c:v>
                </c:pt>
                <c:pt idx="17">
                  <c:v>1147.4000000000001</c:v>
                </c:pt>
                <c:pt idx="18">
                  <c:v>628.66999999999996</c:v>
                </c:pt>
                <c:pt idx="19">
                  <c:v>3918.07</c:v>
                </c:pt>
                <c:pt idx="20">
                  <c:v>1111.19</c:v>
                </c:pt>
                <c:pt idx="21">
                  <c:v>1207.56</c:v>
                </c:pt>
                <c:pt idx="22">
                  <c:v>1469.82</c:v>
                </c:pt>
                <c:pt idx="23">
                  <c:v>1501.47</c:v>
                </c:pt>
                <c:pt idx="24">
                  <c:v>936.94</c:v>
                </c:pt>
              </c:numCache>
            </c:numRef>
          </c:xVal>
          <c:yVal>
            <c:numRef>
              <c:f>'графіки '!$G$36:$G$60</c:f>
              <c:numCache>
                <c:formatCode>#,##0.0_ ;[Red]\-#,##0.0\ </c:formatCode>
                <c:ptCount val="25"/>
                <c:pt idx="0">
                  <c:v>9.9</c:v>
                </c:pt>
                <c:pt idx="1">
                  <c:v>8.6999999999999993</c:v>
                </c:pt>
                <c:pt idx="2">
                  <c:v>37.4</c:v>
                </c:pt>
                <c:pt idx="3">
                  <c:v>30</c:v>
                </c:pt>
                <c:pt idx="4">
                  <c:v>15.5</c:v>
                </c:pt>
                <c:pt idx="5">
                  <c:v>6.1</c:v>
                </c:pt>
                <c:pt idx="6">
                  <c:v>19.3</c:v>
                </c:pt>
                <c:pt idx="7">
                  <c:v>18.399999999999999</c:v>
                </c:pt>
                <c:pt idx="8">
                  <c:v>28.2</c:v>
                </c:pt>
                <c:pt idx="9">
                  <c:v>6.5</c:v>
                </c:pt>
                <c:pt idx="10">
                  <c:v>16.899999999999999</c:v>
                </c:pt>
                <c:pt idx="11">
                  <c:v>34.799999999999997</c:v>
                </c:pt>
                <c:pt idx="12">
                  <c:v>12.3</c:v>
                </c:pt>
                <c:pt idx="13">
                  <c:v>64.099999999999994</c:v>
                </c:pt>
                <c:pt idx="14">
                  <c:v>28.9</c:v>
                </c:pt>
                <c:pt idx="15">
                  <c:v>17.600000000000001</c:v>
                </c:pt>
                <c:pt idx="16">
                  <c:v>13.8</c:v>
                </c:pt>
                <c:pt idx="17">
                  <c:v>10.6</c:v>
                </c:pt>
                <c:pt idx="18">
                  <c:v>13</c:v>
                </c:pt>
                <c:pt idx="19">
                  <c:v>39.4</c:v>
                </c:pt>
                <c:pt idx="20">
                  <c:v>12.7</c:v>
                </c:pt>
                <c:pt idx="21">
                  <c:v>13.9</c:v>
                </c:pt>
                <c:pt idx="22">
                  <c:v>12.1</c:v>
                </c:pt>
                <c:pt idx="23">
                  <c:v>13.9</c:v>
                </c:pt>
                <c:pt idx="24">
                  <c:v>13.9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028864"/>
        <c:axId val="129030784"/>
      </c:scatterChart>
      <c:valAx>
        <c:axId val="12902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9030784"/>
        <c:crosses val="autoZero"/>
        <c:crossBetween val="midCat"/>
      </c:valAx>
      <c:valAx>
        <c:axId val="12903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902886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апеляційних господарських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1789161781256414"/>
          <c:y val="1.55218551590918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234529914529915"/>
          <c:w val="0.89250378787878792"/>
          <c:h val="0.747861324786324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'!$C$63</c:f>
                  <c:strCache>
                    <c:ptCount val="1"/>
                    <c:pt idx="0">
                      <c:v>Східний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'!$C$64</c:f>
                  <c:strCache>
                    <c:ptCount val="1"/>
                    <c:pt idx="0">
                      <c:v>Центральний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'!$C$65</c:f>
                  <c:strCache>
                    <c:ptCount val="1"/>
                    <c:pt idx="0">
                      <c:v>Південно-західний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'!$C$66</c:f>
                  <c:strCache>
                    <c:ptCount val="1"/>
                    <c:pt idx="0">
                      <c:v>Північний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'!$C$67</c:f>
                  <c:strCache>
                    <c:ptCount val="1"/>
                    <c:pt idx="0">
                      <c:v>Північно-західний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'!$C$68</c:f>
                  <c:strCache>
                    <c:ptCount val="1"/>
                    <c:pt idx="0">
                      <c:v>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'!$F$63:$F$68</c:f>
              <c:numCache>
                <c:formatCode>#,##0.0_ ;[Red]\-#,##0.0\ </c:formatCode>
                <c:ptCount val="6"/>
                <c:pt idx="0">
                  <c:v>3785.05</c:v>
                </c:pt>
                <c:pt idx="1">
                  <c:v>2954.67</c:v>
                </c:pt>
                <c:pt idx="2">
                  <c:v>3193.74</c:v>
                </c:pt>
                <c:pt idx="3">
                  <c:v>10421.709999999999</c:v>
                </c:pt>
                <c:pt idx="4">
                  <c:v>2526.64</c:v>
                </c:pt>
                <c:pt idx="5">
                  <c:v>2917.91</c:v>
                </c:pt>
              </c:numCache>
            </c:numRef>
          </c:xVal>
          <c:yVal>
            <c:numRef>
              <c:f>'графіки '!$G$63:$G$68</c:f>
              <c:numCache>
                <c:formatCode>#,##0.0_ ;[Red]\-#,##0.0\ </c:formatCode>
                <c:ptCount val="6"/>
                <c:pt idx="0">
                  <c:v>36.200000000000003</c:v>
                </c:pt>
                <c:pt idx="1">
                  <c:v>19.5</c:v>
                </c:pt>
                <c:pt idx="2">
                  <c:v>20.399999999999999</c:v>
                </c:pt>
                <c:pt idx="3">
                  <c:v>48.7</c:v>
                </c:pt>
                <c:pt idx="4">
                  <c:v>21.9</c:v>
                </c:pt>
                <c:pt idx="5">
                  <c:v>21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235776"/>
        <c:axId val="128254336"/>
      </c:scatterChart>
      <c:valAx>
        <c:axId val="12823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254336"/>
        <c:crosses val="autoZero"/>
        <c:crossBetween val="midCat"/>
      </c:valAx>
      <c:valAx>
        <c:axId val="12825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8235776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апеляційними госпродарськими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1.3550324893045792E-3"/>
                  <c:y val="-1.2877440832722152E-2"/>
                </c:manualLayout>
              </c:layout>
              <c:tx>
                <c:strRef>
                  <c:f>'графіки '!$C$63</c:f>
                  <c:strCache>
                    <c:ptCount val="1"/>
                    <c:pt idx="0">
                      <c:v>Східний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1301949358274749E-3"/>
                  <c:y val="2.0603905332355593E-2"/>
                </c:manualLayout>
              </c:layout>
              <c:tx>
                <c:strRef>
                  <c:f>'графіки '!$C$64</c:f>
                  <c:strCache>
                    <c:ptCount val="1"/>
                    <c:pt idx="0">
                      <c:v>Центральний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'!$C$65</c:f>
                  <c:strCache>
                    <c:ptCount val="1"/>
                    <c:pt idx="0">
                      <c:v>Південно-західний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26038987165495E-2"/>
                  <c:y val="-5.1509763330888983E-2"/>
                </c:manualLayout>
              </c:layout>
              <c:tx>
                <c:strRef>
                  <c:f>'графіки '!$C$66</c:f>
                  <c:strCache>
                    <c:ptCount val="1"/>
                    <c:pt idx="0">
                      <c:v>Північний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802841716581105E-2"/>
                </c:manualLayout>
              </c:layout>
              <c:tx>
                <c:strRef>
                  <c:f>'графіки '!$C$67</c:f>
                  <c:strCache>
                    <c:ptCount val="1"/>
                    <c:pt idx="0">
                      <c:v>Північно-західний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'!$C$68</c:f>
                  <c:strCache>
                    <c:ptCount val="1"/>
                    <c:pt idx="0">
                      <c:v>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6585877211223541E-2"/>
                  <c:y val="5.1509763330888983E-2"/>
                </c:manualLayout>
              </c:layout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'!$F$63:$F$68</c:f>
              <c:numCache>
                <c:formatCode>#,##0.0_ ;[Red]\-#,##0.0\ </c:formatCode>
                <c:ptCount val="6"/>
                <c:pt idx="0">
                  <c:v>3785.05</c:v>
                </c:pt>
                <c:pt idx="1">
                  <c:v>2954.67</c:v>
                </c:pt>
                <c:pt idx="2">
                  <c:v>3193.74</c:v>
                </c:pt>
                <c:pt idx="3">
                  <c:v>10421.709999999999</c:v>
                </c:pt>
                <c:pt idx="4">
                  <c:v>2526.64</c:v>
                </c:pt>
                <c:pt idx="5">
                  <c:v>2917.91</c:v>
                </c:pt>
              </c:numCache>
            </c:numRef>
          </c:xVal>
          <c:yVal>
            <c:numRef>
              <c:f>'графіки '!$E$63:$E$68</c:f>
              <c:numCache>
                <c:formatCode>#,##0.0_ ;[Red]\-#,##0.0\ </c:formatCode>
                <c:ptCount val="6"/>
                <c:pt idx="0">
                  <c:v>113570.3</c:v>
                </c:pt>
                <c:pt idx="1">
                  <c:v>61683.900000000009</c:v>
                </c:pt>
                <c:pt idx="2">
                  <c:v>73367.100000000006</c:v>
                </c:pt>
                <c:pt idx="3">
                  <c:v>141300.6</c:v>
                </c:pt>
                <c:pt idx="4">
                  <c:v>58167.900000000009</c:v>
                </c:pt>
                <c:pt idx="5">
                  <c:v>56038.600000000006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8311296"/>
        <c:axId val="128313216"/>
      </c:scatterChart>
      <c:valAx>
        <c:axId val="12831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8313216"/>
        <c:crosses val="autoZero"/>
        <c:crossBetween val="midCat"/>
      </c:valAx>
      <c:valAx>
        <c:axId val="12831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831129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місцевих адміністративних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'!$C$90</c:f>
                  <c:strCache>
                    <c:ptCount val="1"/>
                    <c:pt idx="0">
                      <c:v>Вінницький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'!$C$91</c:f>
                  <c:strCache>
                    <c:ptCount val="1"/>
                    <c:pt idx="0">
                      <c:v>Волинський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'!$C$92</c:f>
                  <c:strCache>
                    <c:ptCount val="1"/>
                    <c:pt idx="0">
                      <c:v>Дніпропетровський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'!$C$93</c:f>
                  <c:strCache>
                    <c:ptCount val="1"/>
                    <c:pt idx="0">
                      <c:v>Донецький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'!$C$94</c:f>
                  <c:strCache>
                    <c:ptCount val="1"/>
                    <c:pt idx="0">
                      <c:v>Житомирський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'!$C$95</c:f>
                  <c:strCache>
                    <c:ptCount val="1"/>
                    <c:pt idx="0">
                      <c:v>Закарпатський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'!$C$96</c:f>
                  <c:strCache>
                    <c:ptCount val="1"/>
                    <c:pt idx="0">
                      <c:v>Запорізький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'!$C$97</c:f>
                  <c:strCache>
                    <c:ptCount val="1"/>
                    <c:pt idx="0">
                      <c:v>Івано-Франківський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'!$C$98</c:f>
                  <c:strCache>
                    <c:ptCount val="1"/>
                    <c:pt idx="0">
                      <c:v>Київський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'!$C$99</c:f>
                  <c:strCache>
                    <c:ptCount val="1"/>
                    <c:pt idx="0">
                      <c:v>Кіровоградський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'!$C$100</c:f>
                  <c:strCache>
                    <c:ptCount val="1"/>
                    <c:pt idx="0">
                      <c:v>Луганський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'!$C$101</c:f>
                  <c:strCache>
                    <c:ptCount val="1"/>
                    <c:pt idx="0">
                      <c:v>Львівський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'!$C$102</c:f>
                  <c:strCache>
                    <c:ptCount val="1"/>
                    <c:pt idx="0">
                      <c:v>Миколаївський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'!$C$103</c:f>
                  <c:strCache>
                    <c:ptCount val="1"/>
                    <c:pt idx="0">
                      <c:v>Одеський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'!$C$104</c:f>
                  <c:strCache>
                    <c:ptCount val="1"/>
                    <c:pt idx="0">
                      <c:v>Окружний адміністративний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'!$C$105</c:f>
                  <c:strCache>
                    <c:ptCount val="1"/>
                    <c:pt idx="0">
                      <c:v>Полтавський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'!$C$106</c:f>
                  <c:strCache>
                    <c:ptCount val="1"/>
                    <c:pt idx="0">
                      <c:v>Рівненський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'!$C$107</c:f>
                  <c:strCache>
                    <c:ptCount val="1"/>
                    <c:pt idx="0">
                      <c:v>Сумський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'!$C$108</c:f>
                  <c:strCache>
                    <c:ptCount val="1"/>
                    <c:pt idx="0">
                      <c:v>Тернопільський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'!$C$109</c:f>
                  <c:strCache>
                    <c:ptCount val="1"/>
                    <c:pt idx="0">
                      <c:v>Харківський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'!$C$110</c:f>
                  <c:strCache>
                    <c:ptCount val="1"/>
                    <c:pt idx="0">
                      <c:v>Херсонський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'!$C$111</c:f>
                  <c:strCache>
                    <c:ptCount val="1"/>
                    <c:pt idx="0">
                      <c:v>Хмельницький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'!$C$112</c:f>
                  <c:strCache>
                    <c:ptCount val="1"/>
                    <c:pt idx="0">
                      <c:v>Черкаський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'!$C$113</c:f>
                  <c:strCache>
                    <c:ptCount val="1"/>
                    <c:pt idx="0">
                      <c:v>Чернівецький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'!$C$114</c:f>
                  <c:strCache>
                    <c:ptCount val="1"/>
                    <c:pt idx="0">
                      <c:v>Чернігівський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'!$F$90:$F$114</c:f>
              <c:numCache>
                <c:formatCode>#,##0.0_ ;[Red]\-#,##0.0\ </c:formatCode>
                <c:ptCount val="25"/>
                <c:pt idx="0">
                  <c:v>4496.17</c:v>
                </c:pt>
                <c:pt idx="1">
                  <c:v>2574.86</c:v>
                </c:pt>
                <c:pt idx="2">
                  <c:v>13432.38</c:v>
                </c:pt>
                <c:pt idx="3">
                  <c:v>15045.61</c:v>
                </c:pt>
                <c:pt idx="4">
                  <c:v>6181.58</c:v>
                </c:pt>
                <c:pt idx="5">
                  <c:v>1693.25</c:v>
                </c:pt>
                <c:pt idx="6">
                  <c:v>5597.07</c:v>
                </c:pt>
                <c:pt idx="7">
                  <c:v>2273.7800000000002</c:v>
                </c:pt>
                <c:pt idx="8">
                  <c:v>5770.78</c:v>
                </c:pt>
                <c:pt idx="9">
                  <c:v>4617.03</c:v>
                </c:pt>
                <c:pt idx="10">
                  <c:v>4980.25</c:v>
                </c:pt>
                <c:pt idx="11">
                  <c:v>10463.370000000001</c:v>
                </c:pt>
                <c:pt idx="12">
                  <c:v>4153.4399999999996</c:v>
                </c:pt>
                <c:pt idx="13">
                  <c:v>6798.83</c:v>
                </c:pt>
                <c:pt idx="14">
                  <c:v>23158.53</c:v>
                </c:pt>
                <c:pt idx="15">
                  <c:v>4480.41</c:v>
                </c:pt>
                <c:pt idx="16">
                  <c:v>3028.46</c:v>
                </c:pt>
                <c:pt idx="17">
                  <c:v>4564.3599999999997</c:v>
                </c:pt>
                <c:pt idx="18">
                  <c:v>2773.41</c:v>
                </c:pt>
                <c:pt idx="19">
                  <c:v>12123.55</c:v>
                </c:pt>
                <c:pt idx="20">
                  <c:v>3597.23</c:v>
                </c:pt>
                <c:pt idx="21">
                  <c:v>5152.38</c:v>
                </c:pt>
                <c:pt idx="22">
                  <c:v>4411.5200000000004</c:v>
                </c:pt>
                <c:pt idx="23">
                  <c:v>1125.78</c:v>
                </c:pt>
                <c:pt idx="24">
                  <c:v>4440.22</c:v>
                </c:pt>
              </c:numCache>
            </c:numRef>
          </c:xVal>
          <c:yVal>
            <c:numRef>
              <c:f>'графіки '!$G$90:$G$114</c:f>
              <c:numCache>
                <c:formatCode>#,##0.0_ ;[Red]\-#,##0.0\ </c:formatCode>
                <c:ptCount val="25"/>
                <c:pt idx="0">
                  <c:v>22.5</c:v>
                </c:pt>
                <c:pt idx="1">
                  <c:v>15</c:v>
                </c:pt>
                <c:pt idx="2">
                  <c:v>43.1</c:v>
                </c:pt>
                <c:pt idx="3">
                  <c:v>44.9</c:v>
                </c:pt>
                <c:pt idx="4">
                  <c:v>17</c:v>
                </c:pt>
                <c:pt idx="5">
                  <c:v>13.1</c:v>
                </c:pt>
                <c:pt idx="6">
                  <c:v>17.899999999999999</c:v>
                </c:pt>
                <c:pt idx="7">
                  <c:v>19</c:v>
                </c:pt>
                <c:pt idx="8">
                  <c:v>18.899999999999999</c:v>
                </c:pt>
                <c:pt idx="9">
                  <c:v>11</c:v>
                </c:pt>
                <c:pt idx="10">
                  <c:v>16.3</c:v>
                </c:pt>
                <c:pt idx="11">
                  <c:v>25.9</c:v>
                </c:pt>
                <c:pt idx="12">
                  <c:v>11.1</c:v>
                </c:pt>
                <c:pt idx="13">
                  <c:v>29.8</c:v>
                </c:pt>
                <c:pt idx="14">
                  <c:v>44.7</c:v>
                </c:pt>
                <c:pt idx="15">
                  <c:v>19.600000000000001</c:v>
                </c:pt>
                <c:pt idx="16">
                  <c:v>12.7</c:v>
                </c:pt>
                <c:pt idx="17">
                  <c:v>15.1</c:v>
                </c:pt>
                <c:pt idx="18">
                  <c:v>14.1</c:v>
                </c:pt>
                <c:pt idx="19">
                  <c:v>31.3</c:v>
                </c:pt>
                <c:pt idx="20">
                  <c:v>13.7</c:v>
                </c:pt>
                <c:pt idx="21">
                  <c:v>15.9</c:v>
                </c:pt>
                <c:pt idx="22">
                  <c:v>14.4</c:v>
                </c:pt>
                <c:pt idx="23">
                  <c:v>8.3000000000000007</c:v>
                </c:pt>
                <c:pt idx="24">
                  <c:v>14.1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426560"/>
        <c:axId val="129428480"/>
      </c:scatterChart>
      <c:valAx>
        <c:axId val="12942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9428480"/>
        <c:crosses val="autoZero"/>
        <c:crossBetween val="midCat"/>
      </c:valAx>
      <c:valAx>
        <c:axId val="12942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942656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апеляційних адміністативних судах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09283290945696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'!$C$118</c:f>
                  <c:strCache>
                    <c:ptCount val="1"/>
                    <c:pt idx="0">
                      <c:v>Перший апеляційний адміністративний суд (м. Донецьк)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'!$C$119</c:f>
                  <c:strCache>
                    <c:ptCount val="1"/>
                    <c:pt idx="0">
                      <c:v>Другий апеляційний адміністративний суд (м. Харків)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'!$C$120</c:f>
                  <c:strCache>
                    <c:ptCount val="1"/>
                    <c:pt idx="0">
                      <c:v>Третій апеляційний адміністративний суд (м. Дніпро)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'!$C$121</c:f>
                  <c:strCache>
                    <c:ptCount val="1"/>
                    <c:pt idx="0">
                      <c:v>П'ятий апеляційний адміністративний суд (м. Одеса)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'!$C$122</c:f>
                  <c:strCache>
                    <c:ptCount val="1"/>
                    <c:pt idx="0">
                      <c:v>Шостий апеляційний адміністративний суд (м. Київ)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'!$C$123</c:f>
                  <c:strCache>
                    <c:ptCount val="1"/>
                    <c:pt idx="0">
                      <c:v>Сьомий апеляційний адміністративний суд (м. Вінниця)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'!$C$124</c:f>
                  <c:strCache>
                    <c:ptCount val="1"/>
                    <c:pt idx="0">
                      <c:v>Восьмий апеляційний адміністративний суд (м. Львів)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'!$F$118:$F$124</c:f>
              <c:numCache>
                <c:formatCode>#,##0.0_ ;[Red]\-#,##0.0\ </c:formatCode>
                <c:ptCount val="7"/>
                <c:pt idx="0">
                  <c:v>3035.62</c:v>
                </c:pt>
                <c:pt idx="1">
                  <c:v>6998.31</c:v>
                </c:pt>
                <c:pt idx="2">
                  <c:v>6923.99</c:v>
                </c:pt>
                <c:pt idx="3">
                  <c:v>5562.41</c:v>
                </c:pt>
                <c:pt idx="4">
                  <c:v>15630.4</c:v>
                </c:pt>
                <c:pt idx="5">
                  <c:v>3872.81</c:v>
                </c:pt>
                <c:pt idx="6">
                  <c:v>7426.2199999999993</c:v>
                </c:pt>
              </c:numCache>
            </c:numRef>
          </c:xVal>
          <c:yVal>
            <c:numRef>
              <c:f>'графіки '!$G$118:$G$124</c:f>
              <c:numCache>
                <c:formatCode>#,##0.0_ ;[Red]\-#,##0.0\ </c:formatCode>
                <c:ptCount val="7"/>
                <c:pt idx="0">
                  <c:v>12.3</c:v>
                </c:pt>
                <c:pt idx="1">
                  <c:v>33.1</c:v>
                </c:pt>
                <c:pt idx="2">
                  <c:v>32.299999999999997</c:v>
                </c:pt>
                <c:pt idx="3">
                  <c:v>28.9</c:v>
                </c:pt>
                <c:pt idx="4">
                  <c:v>51.5</c:v>
                </c:pt>
                <c:pt idx="5">
                  <c:v>20</c:v>
                </c:pt>
                <c:pt idx="6">
                  <c:v>46.3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346560"/>
        <c:axId val="129356928"/>
      </c:scatterChart>
      <c:valAx>
        <c:axId val="129346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9356928"/>
        <c:crosses val="autoZero"/>
        <c:crossBetween val="midCat"/>
      </c:valAx>
      <c:valAx>
        <c:axId val="12935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934656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Вінницької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'!$C$140</c:f>
                  <c:strCache>
                    <c:ptCount val="1"/>
                    <c:pt idx="0">
                      <c:v>Барський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'!$C$141</c:f>
                  <c:strCache>
                    <c:ptCount val="1"/>
                    <c:pt idx="0">
                      <c:v>Бершадський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'!$C$142</c:f>
                  <c:strCache>
                    <c:ptCount val="1"/>
                    <c:pt idx="0">
                      <c:v>Вінницький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'!$C$143</c:f>
                  <c:strCache>
                    <c:ptCount val="1"/>
                    <c:pt idx="0">
                      <c:v>Вінницький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'!$C$144</c:f>
                  <c:strCache>
                    <c:ptCount val="1"/>
                    <c:pt idx="0">
                      <c:v>Гайсинський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'!$C$145</c:f>
                  <c:strCache>
                    <c:ptCount val="1"/>
                    <c:pt idx="0">
                      <c:v>Жмеринський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'!$C$146</c:f>
                  <c:strCache>
                    <c:ptCount val="1"/>
                    <c:pt idx="0">
                      <c:v>Іллінецький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'!$C$147</c:f>
                  <c:strCache>
                    <c:ptCount val="1"/>
                    <c:pt idx="0">
                      <c:v>Калинівський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'!$C$148</c:f>
                  <c:strCache>
                    <c:ptCount val="1"/>
                    <c:pt idx="0">
                      <c:v>Козятинський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'!$C$149</c:f>
                  <c:strCache>
                    <c:ptCount val="1"/>
                    <c:pt idx="0">
                      <c:v>Крижопільський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'!$C$150</c:f>
                  <c:strCache>
                    <c:ptCount val="1"/>
                    <c:pt idx="0">
                      <c:v>Ладижинський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'!$C$151</c:f>
                  <c:strCache>
                    <c:ptCount val="1"/>
                    <c:pt idx="0">
                      <c:v>Липовецький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'!$C$152</c:f>
                  <c:strCache>
                    <c:ptCount val="1"/>
                    <c:pt idx="0">
                      <c:v>Літинський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'!$C$153</c:f>
                  <c:strCache>
                    <c:ptCount val="1"/>
                    <c:pt idx="0">
                      <c:v>Могилів-Подільський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'!$C$154</c:f>
                  <c:strCache>
                    <c:ptCount val="1"/>
                    <c:pt idx="0">
                      <c:v>Мурованокуриловецький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'!$C$155</c:f>
                  <c:strCache>
                    <c:ptCount val="1"/>
                    <c:pt idx="0">
                      <c:v>Немирівський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'!$C$156</c:f>
                  <c:strCache>
                    <c:ptCount val="1"/>
                    <c:pt idx="0">
                      <c:v>Оратівський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'!$C$157</c:f>
                  <c:strCache>
                    <c:ptCount val="1"/>
                    <c:pt idx="0">
                      <c:v>Піщанський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'!$C$158</c:f>
                  <c:strCache>
                    <c:ptCount val="1"/>
                    <c:pt idx="0">
                      <c:v>Погребищенський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'!$C$159</c:f>
                  <c:strCache>
                    <c:ptCount val="1"/>
                    <c:pt idx="0">
                      <c:v>Теплицький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'!$C$160</c:f>
                  <c:strCache>
                    <c:ptCount val="1"/>
                    <c:pt idx="0">
                      <c:v>Тиврівський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'!$C$161</c:f>
                  <c:strCache>
                    <c:ptCount val="1"/>
                    <c:pt idx="0">
                      <c:v>Томашпільський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'!$C$162</c:f>
                  <c:strCache>
                    <c:ptCount val="1"/>
                    <c:pt idx="0">
                      <c:v>Тростянецький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'!$C$163</c:f>
                  <c:strCache>
                    <c:ptCount val="1"/>
                    <c:pt idx="0">
                      <c:v>Тульчинський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'!$C$164</c:f>
                  <c:strCache>
                    <c:ptCount val="1"/>
                    <c:pt idx="0">
                      <c:v>Хмільницький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'!$C$165</c:f>
                  <c:strCache>
                    <c:ptCount val="1"/>
                    <c:pt idx="0">
                      <c:v>Чернівецький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'!$C$166</c:f>
                  <c:strCache>
                    <c:ptCount val="1"/>
                    <c:pt idx="0">
                      <c:v>Чечельницький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'!$C$167</c:f>
                  <c:strCache>
                    <c:ptCount val="1"/>
                    <c:pt idx="0">
                      <c:v>Шаргородський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'!$C$168</c:f>
                  <c:strCache>
                    <c:ptCount val="1"/>
                    <c:pt idx="0">
                      <c:v>Ямпільський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'!$F$140:$F$168</c:f>
              <c:numCache>
                <c:formatCode>#,##0_ ;[Red]\-#,##0\ </c:formatCode>
                <c:ptCount val="29"/>
                <c:pt idx="0">
                  <c:v>492.61</c:v>
                </c:pt>
                <c:pt idx="1">
                  <c:v>662.66</c:v>
                </c:pt>
                <c:pt idx="2">
                  <c:v>5780.44</c:v>
                </c:pt>
                <c:pt idx="3">
                  <c:v>654.64</c:v>
                </c:pt>
                <c:pt idx="4">
                  <c:v>1995.36</c:v>
                </c:pt>
                <c:pt idx="5">
                  <c:v>770.3</c:v>
                </c:pt>
                <c:pt idx="6">
                  <c:v>485.38</c:v>
                </c:pt>
                <c:pt idx="7">
                  <c:v>939.34</c:v>
                </c:pt>
                <c:pt idx="8">
                  <c:v>814.58</c:v>
                </c:pt>
                <c:pt idx="9">
                  <c:v>307.60000000000002</c:v>
                </c:pt>
                <c:pt idx="10">
                  <c:v>464.19</c:v>
                </c:pt>
                <c:pt idx="11">
                  <c:v>533.79999999999995</c:v>
                </c:pt>
                <c:pt idx="12">
                  <c:v>1153.27</c:v>
                </c:pt>
                <c:pt idx="13">
                  <c:v>641.20000000000005</c:v>
                </c:pt>
                <c:pt idx="14">
                  <c:v>437.92</c:v>
                </c:pt>
                <c:pt idx="15">
                  <c:v>701.01</c:v>
                </c:pt>
                <c:pt idx="16">
                  <c:v>135.35</c:v>
                </c:pt>
                <c:pt idx="17">
                  <c:v>179.17</c:v>
                </c:pt>
                <c:pt idx="18">
                  <c:v>510.25</c:v>
                </c:pt>
                <c:pt idx="19">
                  <c:v>98.61</c:v>
                </c:pt>
                <c:pt idx="20">
                  <c:v>504.74</c:v>
                </c:pt>
                <c:pt idx="21">
                  <c:v>269.14</c:v>
                </c:pt>
                <c:pt idx="22">
                  <c:v>161.09</c:v>
                </c:pt>
                <c:pt idx="23">
                  <c:v>520.69000000000005</c:v>
                </c:pt>
                <c:pt idx="24">
                  <c:v>589.46</c:v>
                </c:pt>
                <c:pt idx="25">
                  <c:v>218.84</c:v>
                </c:pt>
                <c:pt idx="26">
                  <c:v>206.16</c:v>
                </c:pt>
                <c:pt idx="27">
                  <c:v>375.22</c:v>
                </c:pt>
                <c:pt idx="28">
                  <c:v>422.97</c:v>
                </c:pt>
              </c:numCache>
            </c:numRef>
          </c:xVal>
          <c:yVal>
            <c:numRef>
              <c:f>'графіки '!$G$140:$G$168</c:f>
              <c:numCache>
                <c:formatCode>#,##0.0_ ;[Red]\-#,##0.0\ </c:formatCode>
                <c:ptCount val="29"/>
                <c:pt idx="0">
                  <c:v>2.9119999999999999</c:v>
                </c:pt>
                <c:pt idx="1">
                  <c:v>3.992</c:v>
                </c:pt>
                <c:pt idx="2">
                  <c:v>36.96</c:v>
                </c:pt>
                <c:pt idx="3">
                  <c:v>4.8319999999999999</c:v>
                </c:pt>
                <c:pt idx="4">
                  <c:v>3.92</c:v>
                </c:pt>
                <c:pt idx="5">
                  <c:v>5.9279999999999999</c:v>
                </c:pt>
                <c:pt idx="6">
                  <c:v>1.996</c:v>
                </c:pt>
                <c:pt idx="7">
                  <c:v>3.8119999999999998</c:v>
                </c:pt>
                <c:pt idx="8">
                  <c:v>4.5519999999999996</c:v>
                </c:pt>
                <c:pt idx="9">
                  <c:v>1</c:v>
                </c:pt>
                <c:pt idx="10">
                  <c:v>2.992</c:v>
                </c:pt>
                <c:pt idx="11">
                  <c:v>1.988</c:v>
                </c:pt>
                <c:pt idx="12">
                  <c:v>1.9319999999999999</c:v>
                </c:pt>
                <c:pt idx="13">
                  <c:v>4.5960000000000001</c:v>
                </c:pt>
                <c:pt idx="14">
                  <c:v>1.9359999999999999</c:v>
                </c:pt>
                <c:pt idx="15">
                  <c:v>3.536</c:v>
                </c:pt>
                <c:pt idx="16">
                  <c:v>1.58</c:v>
                </c:pt>
                <c:pt idx="17">
                  <c:v>1.992</c:v>
                </c:pt>
                <c:pt idx="18">
                  <c:v>1.98</c:v>
                </c:pt>
                <c:pt idx="19">
                  <c:v>0.98399999999999999</c:v>
                </c:pt>
                <c:pt idx="20">
                  <c:v>2.8879999999999999</c:v>
                </c:pt>
                <c:pt idx="21">
                  <c:v>1.956</c:v>
                </c:pt>
                <c:pt idx="22">
                  <c:v>0.44</c:v>
                </c:pt>
                <c:pt idx="23">
                  <c:v>2.06</c:v>
                </c:pt>
                <c:pt idx="24">
                  <c:v>4.7359999999999998</c:v>
                </c:pt>
                <c:pt idx="25">
                  <c:v>2.964</c:v>
                </c:pt>
                <c:pt idx="26">
                  <c:v>1</c:v>
                </c:pt>
                <c:pt idx="27">
                  <c:v>3.952</c:v>
                </c:pt>
                <c:pt idx="28">
                  <c:v>2.9319999999999999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553920"/>
        <c:axId val="129555840"/>
      </c:scatterChart>
      <c:valAx>
        <c:axId val="12955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9555840"/>
        <c:crosses val="autoZero"/>
        <c:crossBetween val="midCat"/>
      </c:valAx>
      <c:valAx>
        <c:axId val="12955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955392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600"/>
              <a:t>Рейтинги </a:t>
            </a:r>
            <a:r>
              <a:rPr lang="uk-UA" sz="1600" u="sng"/>
              <a:t>місцевих</a:t>
            </a:r>
            <a:r>
              <a:rPr lang="uk-UA" sz="1600" u="sng" baseline="0"/>
              <a:t> господарських </a:t>
            </a:r>
            <a:r>
              <a:rPr lang="uk-UA" sz="1600" u="sng"/>
              <a:t>судів</a:t>
            </a:r>
            <a:r>
              <a:rPr lang="uk-UA" sz="1800" b="1" i="0" u="none" strike="noStrike" baseline="0">
                <a:effectLst/>
              </a:rPr>
              <a:t> за 2018 рік</a:t>
            </a:r>
            <a:endParaRPr lang="uk-UA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27094190974347E-2"/>
          <c:y val="0.10138213791624243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'!$C$36</c:f>
                  <c:strCache>
                    <c:ptCount val="1"/>
                    <c:pt idx="0">
                      <c:v>Господарський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'!$C$37</c:f>
                  <c:strCache>
                    <c:ptCount val="1"/>
                    <c:pt idx="0">
                      <c:v>Господарський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'!$C$38</c:f>
                  <c:strCache>
                    <c:ptCount val="1"/>
                    <c:pt idx="0">
                      <c:v>Господарський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'!$C$39</c:f>
                  <c:strCache>
                    <c:ptCount val="1"/>
                    <c:pt idx="0">
                      <c:v>Господарський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'!$C$40</c:f>
                  <c:strCache>
                    <c:ptCount val="1"/>
                    <c:pt idx="0">
                      <c:v>Господарський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'!$C$41</c:f>
                  <c:strCache>
                    <c:ptCount val="1"/>
                    <c:pt idx="0">
                      <c:v>Господарський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'!$C$42</c:f>
                  <c:strCache>
                    <c:ptCount val="1"/>
                    <c:pt idx="0">
                      <c:v>Господарський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'!$C$43</c:f>
                  <c:strCache>
                    <c:ptCount val="1"/>
                    <c:pt idx="0">
                      <c:v>Господарський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'!$C$44</c:f>
                  <c:strCache>
                    <c:ptCount val="1"/>
                    <c:pt idx="0">
                      <c:v>Господарський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'!$C$45</c:f>
                  <c:strCache>
                    <c:ptCount val="1"/>
                    <c:pt idx="0">
                      <c:v>Господарський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'!$C$46</c:f>
                  <c:strCache>
                    <c:ptCount val="1"/>
                    <c:pt idx="0">
                      <c:v>Господарський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'!$C$47</c:f>
                  <c:strCache>
                    <c:ptCount val="1"/>
                    <c:pt idx="0">
                      <c:v>Господарський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'!$C$48</c:f>
                  <c:strCache>
                    <c:ptCount val="1"/>
                    <c:pt idx="0">
                      <c:v>Господарський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'!$C$49</c:f>
                  <c:strCache>
                    <c:ptCount val="1"/>
                    <c:pt idx="0">
                      <c:v>Господарський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'!$C$50</c:f>
                  <c:strCache>
                    <c:ptCount val="1"/>
                    <c:pt idx="0">
                      <c:v>Господарський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'!$C$51</c:f>
                  <c:strCache>
                    <c:ptCount val="1"/>
                    <c:pt idx="0">
                      <c:v>Господарський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'!$C$52</c:f>
                  <c:strCache>
                    <c:ptCount val="1"/>
                    <c:pt idx="0">
                      <c:v>Господарський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'!$C$53</c:f>
                  <c:strCache>
                    <c:ptCount val="1"/>
                    <c:pt idx="0">
                      <c:v>Господарський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'!$C$54</c:f>
                  <c:strCache>
                    <c:ptCount val="1"/>
                    <c:pt idx="0">
                      <c:v>Господарський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'!$C$55</c:f>
                  <c:strCache>
                    <c:ptCount val="1"/>
                    <c:pt idx="0">
                      <c:v>Господарський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'!$C$56</c:f>
                  <c:strCache>
                    <c:ptCount val="1"/>
                    <c:pt idx="0">
                      <c:v>Господарський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'!$C$57</c:f>
                  <c:strCache>
                    <c:ptCount val="1"/>
                    <c:pt idx="0">
                      <c:v>Господарський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'!$C$58</c:f>
                  <c:strCache>
                    <c:ptCount val="1"/>
                    <c:pt idx="0">
                      <c:v>Господарський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'!$C$59</c:f>
                  <c:strCache>
                    <c:ptCount val="1"/>
                    <c:pt idx="0">
                      <c:v>Господарський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'!$C$60</c:f>
                  <c:strCache>
                    <c:ptCount val="1"/>
                    <c:pt idx="0">
                      <c:v>Господарський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'!$H$36:$H$60</c:f>
              <c:numCache>
                <c:formatCode>0%</c:formatCode>
                <c:ptCount val="25"/>
                <c:pt idx="0">
                  <c:v>-1.6500000000000001</c:v>
                </c:pt>
                <c:pt idx="1">
                  <c:v>-1.35</c:v>
                </c:pt>
                <c:pt idx="2">
                  <c:v>-0.33999999999999997</c:v>
                </c:pt>
                <c:pt idx="3">
                  <c:v>-0.8</c:v>
                </c:pt>
                <c:pt idx="4">
                  <c:v>-1.46</c:v>
                </c:pt>
                <c:pt idx="5">
                  <c:v>-1.34</c:v>
                </c:pt>
                <c:pt idx="6">
                  <c:v>-0.84000000000000008</c:v>
                </c:pt>
                <c:pt idx="7">
                  <c:v>-1.9300000000000002</c:v>
                </c:pt>
                <c:pt idx="8">
                  <c:v>-0.32</c:v>
                </c:pt>
                <c:pt idx="9">
                  <c:v>-1.1400000000000001</c:v>
                </c:pt>
                <c:pt idx="10">
                  <c:v>-3.69</c:v>
                </c:pt>
                <c:pt idx="11">
                  <c:v>-1.6400000000000001</c:v>
                </c:pt>
                <c:pt idx="12">
                  <c:v>-0.1</c:v>
                </c:pt>
                <c:pt idx="13">
                  <c:v>0.82000000000000006</c:v>
                </c:pt>
                <c:pt idx="14">
                  <c:v>-8.0000000000000016E-2</c:v>
                </c:pt>
                <c:pt idx="15">
                  <c:v>-0.98</c:v>
                </c:pt>
                <c:pt idx="16">
                  <c:v>-1.6600000000000001</c:v>
                </c:pt>
                <c:pt idx="17">
                  <c:v>-1.23</c:v>
                </c:pt>
                <c:pt idx="18">
                  <c:v>-10.68</c:v>
                </c:pt>
                <c:pt idx="19">
                  <c:v>0.13999999999999996</c:v>
                </c:pt>
                <c:pt idx="20">
                  <c:v>-1.57</c:v>
                </c:pt>
                <c:pt idx="21">
                  <c:v>-0.98</c:v>
                </c:pt>
                <c:pt idx="22">
                  <c:v>-0.39</c:v>
                </c:pt>
                <c:pt idx="23">
                  <c:v>-0.85</c:v>
                </c:pt>
                <c:pt idx="24">
                  <c:v>-10.760000000000002</c:v>
                </c:pt>
              </c:numCache>
            </c:numRef>
          </c:xVal>
          <c:yVal>
            <c:numRef>
              <c:f>'графіки '!$I$36:$I$60</c:f>
              <c:numCache>
                <c:formatCode>0%</c:formatCode>
                <c:ptCount val="25"/>
                <c:pt idx="0">
                  <c:v>-1.4899999999999998</c:v>
                </c:pt>
                <c:pt idx="1">
                  <c:v>-0.92</c:v>
                </c:pt>
                <c:pt idx="2">
                  <c:v>-1.1099999999999999</c:v>
                </c:pt>
                <c:pt idx="3">
                  <c:v>-0.82</c:v>
                </c:pt>
                <c:pt idx="4">
                  <c:v>-0.88</c:v>
                </c:pt>
                <c:pt idx="5">
                  <c:v>-2.63</c:v>
                </c:pt>
                <c:pt idx="6">
                  <c:v>-1.71</c:v>
                </c:pt>
                <c:pt idx="7">
                  <c:v>-0.6100000000000001</c:v>
                </c:pt>
                <c:pt idx="8">
                  <c:v>-0.99</c:v>
                </c:pt>
                <c:pt idx="9">
                  <c:v>-1.2200000000000002</c:v>
                </c:pt>
                <c:pt idx="10">
                  <c:v>-1.08</c:v>
                </c:pt>
                <c:pt idx="11">
                  <c:v>-1.8900000000000001</c:v>
                </c:pt>
                <c:pt idx="12">
                  <c:v>-0.92</c:v>
                </c:pt>
                <c:pt idx="13">
                  <c:v>-1.88</c:v>
                </c:pt>
                <c:pt idx="14">
                  <c:v>-1.01</c:v>
                </c:pt>
                <c:pt idx="15">
                  <c:v>-1.23</c:v>
                </c:pt>
                <c:pt idx="16">
                  <c:v>-0.72000000000000008</c:v>
                </c:pt>
                <c:pt idx="17">
                  <c:v>-1.2799999999999998</c:v>
                </c:pt>
                <c:pt idx="18">
                  <c:v>-0.86</c:v>
                </c:pt>
                <c:pt idx="19">
                  <c:v>-0.92999999999999994</c:v>
                </c:pt>
                <c:pt idx="20">
                  <c:v>-1.06</c:v>
                </c:pt>
                <c:pt idx="21">
                  <c:v>-0.90999999999999992</c:v>
                </c:pt>
                <c:pt idx="22">
                  <c:v>-1.31</c:v>
                </c:pt>
                <c:pt idx="23">
                  <c:v>0.18999999999999997</c:v>
                </c:pt>
                <c:pt idx="24">
                  <c:v>-0.59000000000000008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2960896"/>
        <c:axId val="122987648"/>
      </c:scatterChart>
      <c:valAx>
        <c:axId val="122960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2987648"/>
        <c:crosses val="autoZero"/>
        <c:crossBetween val="midCat"/>
      </c:valAx>
      <c:valAx>
        <c:axId val="12298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2960896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місцевими адміністративними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'!$C$90</c:f>
                  <c:strCache>
                    <c:ptCount val="1"/>
                    <c:pt idx="0">
                      <c:v>Вінницький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'!$C$91</c:f>
                  <c:strCache>
                    <c:ptCount val="1"/>
                    <c:pt idx="0">
                      <c:v>Волинський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'!$C$92</c:f>
                  <c:strCache>
                    <c:ptCount val="1"/>
                    <c:pt idx="0">
                      <c:v>Дніпропетровський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'!$C$93</c:f>
                  <c:strCache>
                    <c:ptCount val="1"/>
                    <c:pt idx="0">
                      <c:v>Донецький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'!$C$94</c:f>
                  <c:strCache>
                    <c:ptCount val="1"/>
                    <c:pt idx="0">
                      <c:v>Житомирський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'!$C$95</c:f>
                  <c:strCache>
                    <c:ptCount val="1"/>
                    <c:pt idx="0">
                      <c:v>Закарпатський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'!$C$96</c:f>
                  <c:strCache>
                    <c:ptCount val="1"/>
                    <c:pt idx="0">
                      <c:v>Запорізький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'!$C$97</c:f>
                  <c:strCache>
                    <c:ptCount val="1"/>
                    <c:pt idx="0">
                      <c:v>Івано-Франківський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'!$C$98</c:f>
                  <c:strCache>
                    <c:ptCount val="1"/>
                    <c:pt idx="0">
                      <c:v>Київський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'!$C$99</c:f>
                  <c:strCache>
                    <c:ptCount val="1"/>
                    <c:pt idx="0">
                      <c:v>Кіровоградський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'!$C$100</c:f>
                  <c:strCache>
                    <c:ptCount val="1"/>
                    <c:pt idx="0">
                      <c:v>Луганський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'!$C$101</c:f>
                  <c:strCache>
                    <c:ptCount val="1"/>
                    <c:pt idx="0">
                      <c:v>Львівський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'!$C$102</c:f>
                  <c:strCache>
                    <c:ptCount val="1"/>
                    <c:pt idx="0">
                      <c:v>Миколаївський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'!$C$103</c:f>
                  <c:strCache>
                    <c:ptCount val="1"/>
                    <c:pt idx="0">
                      <c:v>Одеський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'!$C$104</c:f>
                  <c:strCache>
                    <c:ptCount val="1"/>
                    <c:pt idx="0">
                      <c:v>Окружний адміністративний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'!$C$105</c:f>
                  <c:strCache>
                    <c:ptCount val="1"/>
                    <c:pt idx="0">
                      <c:v>Полтавський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'!$C$106</c:f>
                  <c:strCache>
                    <c:ptCount val="1"/>
                    <c:pt idx="0">
                      <c:v>Рівненський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'!$C$107</c:f>
                  <c:strCache>
                    <c:ptCount val="1"/>
                    <c:pt idx="0">
                      <c:v>Сумський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'!$C$108</c:f>
                  <c:strCache>
                    <c:ptCount val="1"/>
                    <c:pt idx="0">
                      <c:v>Тернопільський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'!$C$109</c:f>
                  <c:strCache>
                    <c:ptCount val="1"/>
                    <c:pt idx="0">
                      <c:v>Харківський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'!$C$110</c:f>
                  <c:strCache>
                    <c:ptCount val="1"/>
                    <c:pt idx="0">
                      <c:v>Херсонський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'!$C$111</c:f>
                  <c:strCache>
                    <c:ptCount val="1"/>
                    <c:pt idx="0">
                      <c:v>Хмельницький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'!$C$112</c:f>
                  <c:strCache>
                    <c:ptCount val="1"/>
                    <c:pt idx="0">
                      <c:v>Черкаський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'!$C$113</c:f>
                  <c:strCache>
                    <c:ptCount val="1"/>
                    <c:pt idx="0">
                      <c:v>Чернівецький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'!$C$114</c:f>
                  <c:strCache>
                    <c:ptCount val="1"/>
                    <c:pt idx="0">
                      <c:v>Чернігівський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'!$F$90:$F$114</c:f>
              <c:numCache>
                <c:formatCode>#,##0.0_ ;[Red]\-#,##0.0\ </c:formatCode>
                <c:ptCount val="25"/>
                <c:pt idx="0">
                  <c:v>4496.17</c:v>
                </c:pt>
                <c:pt idx="1">
                  <c:v>2574.86</c:v>
                </c:pt>
                <c:pt idx="2">
                  <c:v>13432.38</c:v>
                </c:pt>
                <c:pt idx="3">
                  <c:v>15045.61</c:v>
                </c:pt>
                <c:pt idx="4">
                  <c:v>6181.58</c:v>
                </c:pt>
                <c:pt idx="5">
                  <c:v>1693.25</c:v>
                </c:pt>
                <c:pt idx="6">
                  <c:v>5597.07</c:v>
                </c:pt>
                <c:pt idx="7">
                  <c:v>2273.7800000000002</c:v>
                </c:pt>
                <c:pt idx="8">
                  <c:v>5770.78</c:v>
                </c:pt>
                <c:pt idx="9">
                  <c:v>4617.03</c:v>
                </c:pt>
                <c:pt idx="10">
                  <c:v>4980.25</c:v>
                </c:pt>
                <c:pt idx="11">
                  <c:v>10463.370000000001</c:v>
                </c:pt>
                <c:pt idx="12">
                  <c:v>4153.4399999999996</c:v>
                </c:pt>
                <c:pt idx="13">
                  <c:v>6798.83</c:v>
                </c:pt>
                <c:pt idx="14">
                  <c:v>23158.53</c:v>
                </c:pt>
                <c:pt idx="15">
                  <c:v>4480.41</c:v>
                </c:pt>
                <c:pt idx="16">
                  <c:v>3028.46</c:v>
                </c:pt>
                <c:pt idx="17">
                  <c:v>4564.3599999999997</c:v>
                </c:pt>
                <c:pt idx="18">
                  <c:v>2773.41</c:v>
                </c:pt>
                <c:pt idx="19">
                  <c:v>12123.55</c:v>
                </c:pt>
                <c:pt idx="20">
                  <c:v>3597.23</c:v>
                </c:pt>
                <c:pt idx="21">
                  <c:v>5152.38</c:v>
                </c:pt>
                <c:pt idx="22">
                  <c:v>4411.5200000000004</c:v>
                </c:pt>
                <c:pt idx="23">
                  <c:v>1125.78</c:v>
                </c:pt>
                <c:pt idx="24">
                  <c:v>4440.22</c:v>
                </c:pt>
              </c:numCache>
            </c:numRef>
          </c:xVal>
          <c:yVal>
            <c:numRef>
              <c:f>'графіки '!$E$90:$E$114</c:f>
              <c:numCache>
                <c:formatCode>#,##0.0_ ;[Red]\-#,##0.0\ </c:formatCode>
                <c:ptCount val="25"/>
                <c:pt idx="0">
                  <c:v>30487.774310000001</c:v>
                </c:pt>
                <c:pt idx="1">
                  <c:v>24093.499999999996</c:v>
                </c:pt>
                <c:pt idx="2">
                  <c:v>76340.300000000017</c:v>
                </c:pt>
                <c:pt idx="3">
                  <c:v>57122.799999999996</c:v>
                </c:pt>
                <c:pt idx="4">
                  <c:v>27076.5</c:v>
                </c:pt>
                <c:pt idx="5">
                  <c:v>20977.399999999998</c:v>
                </c:pt>
                <c:pt idx="6">
                  <c:v>31777.08885</c:v>
                </c:pt>
                <c:pt idx="7">
                  <c:v>28340.100000000002</c:v>
                </c:pt>
                <c:pt idx="8">
                  <c:v>34120.1</c:v>
                </c:pt>
                <c:pt idx="9">
                  <c:v>20113.125</c:v>
                </c:pt>
                <c:pt idx="10">
                  <c:v>28884.420919999997</c:v>
                </c:pt>
                <c:pt idx="11">
                  <c:v>46554.461410000004</c:v>
                </c:pt>
                <c:pt idx="12">
                  <c:v>19418.199999999997</c:v>
                </c:pt>
                <c:pt idx="13">
                  <c:v>52358.149999999994</c:v>
                </c:pt>
                <c:pt idx="14">
                  <c:v>28296.500000000004</c:v>
                </c:pt>
                <c:pt idx="15">
                  <c:v>19272.112620000004</c:v>
                </c:pt>
                <c:pt idx="16">
                  <c:v>23548.065000000002</c:v>
                </c:pt>
                <c:pt idx="17">
                  <c:v>20438.900000000001</c:v>
                </c:pt>
                <c:pt idx="18">
                  <c:v>53381.700000000004</c:v>
                </c:pt>
                <c:pt idx="19">
                  <c:v>22491.140000000003</c:v>
                </c:pt>
                <c:pt idx="20">
                  <c:v>25621.8658</c:v>
                </c:pt>
                <c:pt idx="21">
                  <c:v>22872.699999999997</c:v>
                </c:pt>
                <c:pt idx="22">
                  <c:v>14700.9</c:v>
                </c:pt>
                <c:pt idx="23">
                  <c:v>21119.981030000003</c:v>
                </c:pt>
                <c:pt idx="24">
                  <c:v>75657.899999999994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222912"/>
        <c:axId val="129229184"/>
      </c:scatterChart>
      <c:valAx>
        <c:axId val="12922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9229184"/>
        <c:crosses val="autoZero"/>
        <c:crossBetween val="midCat"/>
      </c:valAx>
      <c:valAx>
        <c:axId val="12922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922291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апеляційними адміністративними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'!$C$118</c:f>
                  <c:strCache>
                    <c:ptCount val="1"/>
                    <c:pt idx="0">
                      <c:v>Перший апеляційний адміністративний суд (м. Донецьк)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'!$C$119</c:f>
                  <c:strCache>
                    <c:ptCount val="1"/>
                    <c:pt idx="0">
                      <c:v>Другий апеляційний адміністративний суд (м. Харків)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'!$C$120</c:f>
                  <c:strCache>
                    <c:ptCount val="1"/>
                    <c:pt idx="0">
                      <c:v>Третій апеляційний адміністративний суд (м. Дніпро)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'!$C$121</c:f>
                  <c:strCache>
                    <c:ptCount val="1"/>
                    <c:pt idx="0">
                      <c:v>П'ятий апеляційний адміністративний суд (м. Одеса)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'!$C$122</c:f>
                  <c:strCache>
                    <c:ptCount val="1"/>
                    <c:pt idx="0">
                      <c:v>Шостий апеляційний адміністративний суд (м. Київ)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'!$C$123</c:f>
                  <c:strCache>
                    <c:ptCount val="1"/>
                    <c:pt idx="0">
                      <c:v>Сьомий апеляційний адміністративний суд (м. Вінниця)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'!$C$124</c:f>
                  <c:strCache>
                    <c:ptCount val="1"/>
                    <c:pt idx="0">
                      <c:v>Восьмий апеляційний адміністративний суд (м. Львів)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'!$F$118:$F$125</c:f>
              <c:numCache>
                <c:formatCode>#,##0.0_ ;[Red]\-#,##0.0\ </c:formatCode>
                <c:ptCount val="8"/>
                <c:pt idx="0">
                  <c:v>3035.62</c:v>
                </c:pt>
                <c:pt idx="1">
                  <c:v>6998.31</c:v>
                </c:pt>
                <c:pt idx="2">
                  <c:v>6923.99</c:v>
                </c:pt>
                <c:pt idx="3">
                  <c:v>5562.41</c:v>
                </c:pt>
                <c:pt idx="4">
                  <c:v>15630.4</c:v>
                </c:pt>
                <c:pt idx="5">
                  <c:v>3872.81</c:v>
                </c:pt>
                <c:pt idx="6">
                  <c:v>7426.2199999999993</c:v>
                </c:pt>
              </c:numCache>
            </c:numRef>
          </c:xVal>
          <c:yVal>
            <c:numRef>
              <c:f>'графіки '!$E$118:$E$124</c:f>
              <c:numCache>
                <c:formatCode>#,##0.0_ ;[Red]\-#,##0.0\ </c:formatCode>
                <c:ptCount val="7"/>
                <c:pt idx="0">
                  <c:v>35640.300000000003</c:v>
                </c:pt>
                <c:pt idx="1">
                  <c:v>89158.400000000009</c:v>
                </c:pt>
                <c:pt idx="2">
                  <c:v>78173.399999999994</c:v>
                </c:pt>
                <c:pt idx="3">
                  <c:v>82796.900000000009</c:v>
                </c:pt>
                <c:pt idx="4">
                  <c:v>139272.9</c:v>
                </c:pt>
                <c:pt idx="5">
                  <c:v>91428.3</c:v>
                </c:pt>
                <c:pt idx="6">
                  <c:v>111454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282432"/>
        <c:axId val="129284352"/>
      </c:scatterChart>
      <c:valAx>
        <c:axId val="12928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9284352"/>
        <c:crosses val="autoZero"/>
        <c:crossBetween val="midCat"/>
      </c:valAx>
      <c:valAx>
        <c:axId val="12928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928243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Вінницької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'!$C$140</c:f>
                  <c:strCache>
                    <c:ptCount val="1"/>
                    <c:pt idx="0">
                      <c:v>Барський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'!$C$141</c:f>
                  <c:strCache>
                    <c:ptCount val="1"/>
                    <c:pt idx="0">
                      <c:v>Бершадський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'!$C$142</c:f>
                  <c:strCache>
                    <c:ptCount val="1"/>
                    <c:pt idx="0">
                      <c:v>Вінницький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'!$C$143</c:f>
                  <c:strCache>
                    <c:ptCount val="1"/>
                    <c:pt idx="0">
                      <c:v>Вінницький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'!$C$144</c:f>
                  <c:strCache>
                    <c:ptCount val="1"/>
                    <c:pt idx="0">
                      <c:v>Гайсинський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'!$C$145</c:f>
                  <c:strCache>
                    <c:ptCount val="1"/>
                    <c:pt idx="0">
                      <c:v>Жмеринський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'!$C$146</c:f>
                  <c:strCache>
                    <c:ptCount val="1"/>
                    <c:pt idx="0">
                      <c:v>Іллінецький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'!$C$147</c:f>
                  <c:strCache>
                    <c:ptCount val="1"/>
                    <c:pt idx="0">
                      <c:v>Калинівський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'!$C$148</c:f>
                  <c:strCache>
                    <c:ptCount val="1"/>
                    <c:pt idx="0">
                      <c:v>Козятинський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'!$C$149</c:f>
                  <c:strCache>
                    <c:ptCount val="1"/>
                    <c:pt idx="0">
                      <c:v>Крижопільський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'!$C$150</c:f>
                  <c:strCache>
                    <c:ptCount val="1"/>
                    <c:pt idx="0">
                      <c:v>Ладижинський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'!$C$151</c:f>
                  <c:strCache>
                    <c:ptCount val="1"/>
                    <c:pt idx="0">
                      <c:v>Липовецький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'!$C$152</c:f>
                  <c:strCache>
                    <c:ptCount val="1"/>
                    <c:pt idx="0">
                      <c:v>Літинський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'!$C$153</c:f>
                  <c:strCache>
                    <c:ptCount val="1"/>
                    <c:pt idx="0">
                      <c:v>Могилів-Подільський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'!$C$154</c:f>
                  <c:strCache>
                    <c:ptCount val="1"/>
                    <c:pt idx="0">
                      <c:v>Мурованокуриловецький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'!$C$155</c:f>
                  <c:strCache>
                    <c:ptCount val="1"/>
                    <c:pt idx="0">
                      <c:v>Немирівський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'!$C$156</c:f>
                  <c:strCache>
                    <c:ptCount val="1"/>
                    <c:pt idx="0">
                      <c:v>Оратівський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'!$C$157</c:f>
                  <c:strCache>
                    <c:ptCount val="1"/>
                    <c:pt idx="0">
                      <c:v>Піщанський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'!$C$158</c:f>
                  <c:strCache>
                    <c:ptCount val="1"/>
                    <c:pt idx="0">
                      <c:v>Погребищенський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'!$C$159</c:f>
                  <c:strCache>
                    <c:ptCount val="1"/>
                    <c:pt idx="0">
                      <c:v>Теплицький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'!$C$160</c:f>
                  <c:strCache>
                    <c:ptCount val="1"/>
                    <c:pt idx="0">
                      <c:v>Тиврівський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'!$C$161</c:f>
                  <c:strCache>
                    <c:ptCount val="1"/>
                    <c:pt idx="0">
                      <c:v>Томашпільський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'!$C$162</c:f>
                  <c:strCache>
                    <c:ptCount val="1"/>
                    <c:pt idx="0">
                      <c:v>Тростянецький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'!$C$163</c:f>
                  <c:strCache>
                    <c:ptCount val="1"/>
                    <c:pt idx="0">
                      <c:v>Тульчинський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'!$C$164</c:f>
                  <c:strCache>
                    <c:ptCount val="1"/>
                    <c:pt idx="0">
                      <c:v>Хмільницький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'!$C$165</c:f>
                  <c:strCache>
                    <c:ptCount val="1"/>
                    <c:pt idx="0">
                      <c:v>Чернівецький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'!$C$166</c:f>
                  <c:strCache>
                    <c:ptCount val="1"/>
                    <c:pt idx="0">
                      <c:v>Чечельницький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'!$C$167</c:f>
                  <c:strCache>
                    <c:ptCount val="1"/>
                    <c:pt idx="0">
                      <c:v>Шаргородський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'!$C$168</c:f>
                  <c:strCache>
                    <c:ptCount val="1"/>
                    <c:pt idx="0">
                      <c:v>Ямпільський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'!$F$140:$F$168</c:f>
              <c:numCache>
                <c:formatCode>#,##0_ ;[Red]\-#,##0\ </c:formatCode>
                <c:ptCount val="29"/>
                <c:pt idx="0">
                  <c:v>492.61</c:v>
                </c:pt>
                <c:pt idx="1">
                  <c:v>662.66</c:v>
                </c:pt>
                <c:pt idx="2">
                  <c:v>5780.44</c:v>
                </c:pt>
                <c:pt idx="3">
                  <c:v>654.64</c:v>
                </c:pt>
                <c:pt idx="4">
                  <c:v>1995.36</c:v>
                </c:pt>
                <c:pt idx="5">
                  <c:v>770.3</c:v>
                </c:pt>
                <c:pt idx="6">
                  <c:v>485.38</c:v>
                </c:pt>
                <c:pt idx="7">
                  <c:v>939.34</c:v>
                </c:pt>
                <c:pt idx="8">
                  <c:v>814.58</c:v>
                </c:pt>
                <c:pt idx="9">
                  <c:v>307.60000000000002</c:v>
                </c:pt>
                <c:pt idx="10">
                  <c:v>464.19</c:v>
                </c:pt>
                <c:pt idx="11">
                  <c:v>533.79999999999995</c:v>
                </c:pt>
                <c:pt idx="12">
                  <c:v>1153.27</c:v>
                </c:pt>
                <c:pt idx="13">
                  <c:v>641.20000000000005</c:v>
                </c:pt>
                <c:pt idx="14">
                  <c:v>437.92</c:v>
                </c:pt>
                <c:pt idx="15">
                  <c:v>701.01</c:v>
                </c:pt>
                <c:pt idx="16">
                  <c:v>135.35</c:v>
                </c:pt>
                <c:pt idx="17">
                  <c:v>179.17</c:v>
                </c:pt>
                <c:pt idx="18">
                  <c:v>510.25</c:v>
                </c:pt>
                <c:pt idx="19">
                  <c:v>98.61</c:v>
                </c:pt>
                <c:pt idx="20">
                  <c:v>504.74</c:v>
                </c:pt>
                <c:pt idx="21">
                  <c:v>269.14</c:v>
                </c:pt>
                <c:pt idx="22">
                  <c:v>161.09</c:v>
                </c:pt>
                <c:pt idx="23">
                  <c:v>520.69000000000005</c:v>
                </c:pt>
                <c:pt idx="24">
                  <c:v>589.46</c:v>
                </c:pt>
                <c:pt idx="25">
                  <c:v>218.84</c:v>
                </c:pt>
                <c:pt idx="26">
                  <c:v>206.16</c:v>
                </c:pt>
                <c:pt idx="27">
                  <c:v>375.22</c:v>
                </c:pt>
                <c:pt idx="28">
                  <c:v>422.97</c:v>
                </c:pt>
              </c:numCache>
            </c:numRef>
          </c:xVal>
          <c:yVal>
            <c:numRef>
              <c:f>'графіки '!$E$140:$E$168</c:f>
              <c:numCache>
                <c:formatCode>#,##0.0_ ;[Red]\-#,##0.0\ </c:formatCode>
                <c:ptCount val="29"/>
                <c:pt idx="0">
                  <c:v>5979.9</c:v>
                </c:pt>
                <c:pt idx="1">
                  <c:v>8073.1</c:v>
                </c:pt>
                <c:pt idx="2">
                  <c:v>58550.7</c:v>
                </c:pt>
                <c:pt idx="3">
                  <c:v>9577.4</c:v>
                </c:pt>
                <c:pt idx="4">
                  <c:v>8485.4</c:v>
                </c:pt>
                <c:pt idx="5">
                  <c:v>9795.7000000000007</c:v>
                </c:pt>
                <c:pt idx="6">
                  <c:v>5422.3</c:v>
                </c:pt>
                <c:pt idx="7">
                  <c:v>8837.1</c:v>
                </c:pt>
                <c:pt idx="8">
                  <c:v>10005.5</c:v>
                </c:pt>
                <c:pt idx="9">
                  <c:v>4447</c:v>
                </c:pt>
                <c:pt idx="10">
                  <c:v>4961.2</c:v>
                </c:pt>
                <c:pt idx="11">
                  <c:v>5560.9</c:v>
                </c:pt>
                <c:pt idx="12">
                  <c:v>4943.3</c:v>
                </c:pt>
                <c:pt idx="13">
                  <c:v>9510.1</c:v>
                </c:pt>
                <c:pt idx="14">
                  <c:v>4109.3999999999996</c:v>
                </c:pt>
                <c:pt idx="15">
                  <c:v>8529.2000000000007</c:v>
                </c:pt>
                <c:pt idx="16">
                  <c:v>3964.4</c:v>
                </c:pt>
                <c:pt idx="17">
                  <c:v>5528.2</c:v>
                </c:pt>
                <c:pt idx="18">
                  <c:v>6000.9</c:v>
                </c:pt>
                <c:pt idx="19">
                  <c:v>4080.6</c:v>
                </c:pt>
                <c:pt idx="20">
                  <c:v>5905</c:v>
                </c:pt>
                <c:pt idx="21">
                  <c:v>5503.2</c:v>
                </c:pt>
                <c:pt idx="22">
                  <c:v>4227.8999999999996</c:v>
                </c:pt>
                <c:pt idx="23">
                  <c:v>6895.6</c:v>
                </c:pt>
                <c:pt idx="24">
                  <c:v>9252.6</c:v>
                </c:pt>
                <c:pt idx="25">
                  <c:v>4737.8999999999996</c:v>
                </c:pt>
                <c:pt idx="26">
                  <c:v>4993.8</c:v>
                </c:pt>
                <c:pt idx="27">
                  <c:v>6686.9</c:v>
                </c:pt>
                <c:pt idx="28">
                  <c:v>6064.2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931904"/>
        <c:axId val="129946368"/>
      </c:scatterChart>
      <c:valAx>
        <c:axId val="129931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9946368"/>
        <c:crosses val="autoZero"/>
        <c:crossBetween val="midCat"/>
      </c:valAx>
      <c:valAx>
        <c:axId val="12994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993190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Волинської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06459921960674"/>
          <c:y val="1.08850860607473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675286216652119E-2"/>
          <c:y val="0.13063570188432805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'!$C$170</c:f>
                  <c:strCache>
                    <c:ptCount val="1"/>
                    <c:pt idx="0">
                      <c:v>Володимир-Волинський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'!$C$171</c:f>
                  <c:strCache>
                    <c:ptCount val="1"/>
                    <c:pt idx="0">
                      <c:v>Горохівський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'!$C$172</c:f>
                  <c:strCache>
                    <c:ptCount val="1"/>
                    <c:pt idx="0">
                      <c:v>Іваничівський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'!$C$173</c:f>
                  <c:strCache>
                    <c:ptCount val="1"/>
                    <c:pt idx="0">
                      <c:v>Камінь-Каширський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'!$C$174</c:f>
                  <c:strCache>
                    <c:ptCount val="1"/>
                    <c:pt idx="0">
                      <c:v>Ківерцівський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'!$C$175</c:f>
                  <c:strCache>
                    <c:ptCount val="1"/>
                    <c:pt idx="0">
                      <c:v>Ковельський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'!$C$176</c:f>
                  <c:strCache>
                    <c:ptCount val="1"/>
                    <c:pt idx="0">
                      <c:v>Локачинський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'!$C$177</c:f>
                  <c:strCache>
                    <c:ptCount val="1"/>
                    <c:pt idx="0">
                      <c:v>Луцький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'!$C$178</c:f>
                  <c:strCache>
                    <c:ptCount val="1"/>
                    <c:pt idx="0">
                      <c:v>Любешівський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'!$C$179</c:f>
                  <c:strCache>
                    <c:ptCount val="1"/>
                    <c:pt idx="0">
                      <c:v>Любомльський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'!$C$180</c:f>
                  <c:strCache>
                    <c:ptCount val="1"/>
                    <c:pt idx="0">
                      <c:v>Маневицький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'!$C$181</c:f>
                  <c:strCache>
                    <c:ptCount val="1"/>
                    <c:pt idx="0">
                      <c:v>Нововолинський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'!$C$182</c:f>
                  <c:strCache>
                    <c:ptCount val="1"/>
                    <c:pt idx="0">
                      <c:v>Ратнівський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'!$C$183</c:f>
                  <c:strCache>
                    <c:ptCount val="1"/>
                    <c:pt idx="0">
                      <c:v>Рожищенський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'!$C$184</c:f>
                  <c:strCache>
                    <c:ptCount val="1"/>
                    <c:pt idx="0">
                      <c:v>Старовижівський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'!$C$185</c:f>
                  <c:strCache>
                    <c:ptCount val="1"/>
                    <c:pt idx="0">
                      <c:v>Турійський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'!$C$186</c:f>
                  <c:strCache>
                    <c:ptCount val="1"/>
                    <c:pt idx="0">
                      <c:v>Шацький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'!$F$170:$F$186</c:f>
              <c:numCache>
                <c:formatCode>#,##0_ ;[Red]\-#,##0\ </c:formatCode>
                <c:ptCount val="17"/>
                <c:pt idx="0">
                  <c:v>779.58</c:v>
                </c:pt>
                <c:pt idx="1">
                  <c:v>400.13</c:v>
                </c:pt>
                <c:pt idx="2">
                  <c:v>265.23</c:v>
                </c:pt>
                <c:pt idx="3">
                  <c:v>333</c:v>
                </c:pt>
                <c:pt idx="4">
                  <c:v>1526.58</c:v>
                </c:pt>
                <c:pt idx="5">
                  <c:v>1270.05</c:v>
                </c:pt>
                <c:pt idx="6">
                  <c:v>167.65</c:v>
                </c:pt>
                <c:pt idx="7">
                  <c:v>4368.1400000000003</c:v>
                </c:pt>
                <c:pt idx="8">
                  <c:v>252.17</c:v>
                </c:pt>
                <c:pt idx="9">
                  <c:v>472.27</c:v>
                </c:pt>
                <c:pt idx="10">
                  <c:v>368.72</c:v>
                </c:pt>
                <c:pt idx="11">
                  <c:v>584.03</c:v>
                </c:pt>
                <c:pt idx="12">
                  <c:v>341.82</c:v>
                </c:pt>
                <c:pt idx="13">
                  <c:v>268.89999999999998</c:v>
                </c:pt>
                <c:pt idx="14">
                  <c:v>137.5</c:v>
                </c:pt>
                <c:pt idx="15">
                  <c:v>108.21</c:v>
                </c:pt>
                <c:pt idx="16">
                  <c:v>183.76</c:v>
                </c:pt>
              </c:numCache>
            </c:numRef>
          </c:xVal>
          <c:yVal>
            <c:numRef>
              <c:f>'графіки '!$G$170:$G$186</c:f>
              <c:numCache>
                <c:formatCode>#,##0.0_ ;[Red]\-#,##0.0\ </c:formatCode>
                <c:ptCount val="17"/>
                <c:pt idx="0">
                  <c:v>4.42</c:v>
                </c:pt>
                <c:pt idx="1">
                  <c:v>1.8879999999999999</c:v>
                </c:pt>
                <c:pt idx="2">
                  <c:v>1.264</c:v>
                </c:pt>
                <c:pt idx="3">
                  <c:v>2.944</c:v>
                </c:pt>
                <c:pt idx="4">
                  <c:v>2.94</c:v>
                </c:pt>
                <c:pt idx="5">
                  <c:v>7.5919999999999996</c:v>
                </c:pt>
                <c:pt idx="6">
                  <c:v>1.728</c:v>
                </c:pt>
                <c:pt idx="7">
                  <c:v>22.308</c:v>
                </c:pt>
                <c:pt idx="8">
                  <c:v>1.988</c:v>
                </c:pt>
                <c:pt idx="9">
                  <c:v>2.8319999999999999</c:v>
                </c:pt>
                <c:pt idx="10">
                  <c:v>3</c:v>
                </c:pt>
                <c:pt idx="11">
                  <c:v>3.2879999999999998</c:v>
                </c:pt>
                <c:pt idx="12">
                  <c:v>3.544</c:v>
                </c:pt>
                <c:pt idx="13">
                  <c:v>1.488</c:v>
                </c:pt>
                <c:pt idx="14">
                  <c:v>1.964</c:v>
                </c:pt>
                <c:pt idx="15">
                  <c:v>3.024</c:v>
                </c:pt>
                <c:pt idx="16">
                  <c:v>3.0880000000000001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642880"/>
        <c:axId val="129644800"/>
      </c:scatterChart>
      <c:valAx>
        <c:axId val="12964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9644800"/>
        <c:crosses val="autoZero"/>
        <c:crossBetween val="midCat"/>
      </c:valAx>
      <c:valAx>
        <c:axId val="12964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964288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Дніпропетровської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334506473523585"/>
          <c:y val="7.958345892271569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'!$C$188</c:f>
                  <c:strCache>
                    <c:ptCount val="1"/>
                    <c:pt idx="0">
                      <c:v>Амур-Нижньодніпровський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'!$C$189</c:f>
                  <c:strCache>
                    <c:ptCount val="1"/>
                    <c:pt idx="0">
                      <c:v>Апостолівський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'!$C$190</c:f>
                  <c:strCache>
                    <c:ptCount val="1"/>
                    <c:pt idx="0">
                      <c:v>Бабушкінський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'!$C$191</c:f>
                  <c:strCache>
                    <c:ptCount val="1"/>
                    <c:pt idx="0">
                      <c:v>Баглійський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'!$C$192</c:f>
                  <c:strCache>
                    <c:ptCount val="1"/>
                    <c:pt idx="0">
                      <c:v>Васильківський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'!$C$193</c:f>
                  <c:strCache>
                    <c:ptCount val="1"/>
                    <c:pt idx="0">
                      <c:v>Верхньодніпровський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'!$C$194</c:f>
                  <c:strCache>
                    <c:ptCount val="1"/>
                    <c:pt idx="0">
                      <c:v>Вільногірський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'!$C$195</c:f>
                  <c:strCache>
                    <c:ptCount val="1"/>
                    <c:pt idx="0">
                      <c:v>Дзержинський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'!$C$196</c:f>
                  <c:strCache>
                    <c:ptCount val="1"/>
                    <c:pt idx="0">
                      <c:v>Дніпровський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'!$C$197</c:f>
                  <c:strCache>
                    <c:ptCount val="1"/>
                    <c:pt idx="0">
                      <c:v>Дніпропетровський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'!$C$198</c:f>
                  <c:strCache>
                    <c:ptCount val="1"/>
                    <c:pt idx="0">
                      <c:v>Довгинцівський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'!$C$199</c:f>
                  <c:strCache>
                    <c:ptCount val="1"/>
                    <c:pt idx="0">
                      <c:v>Жовтневий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'!$C$200</c:f>
                  <c:strCache>
                    <c:ptCount val="1"/>
                    <c:pt idx="0">
                      <c:v>Жовтневий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'!$C$201</c:f>
                  <c:strCache>
                    <c:ptCount val="1"/>
                    <c:pt idx="0">
                      <c:v>Жовтоводський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'!$C$202</c:f>
                  <c:strCache>
                    <c:ptCount val="1"/>
                    <c:pt idx="0">
                      <c:v>Заводський районний суд м.Дніпродзержинська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'!$C$203</c:f>
                  <c:strCache>
                    <c:ptCount val="1"/>
                    <c:pt idx="0">
                      <c:v>Інгулецький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'!$C$204</c:f>
                  <c:strCache>
                    <c:ptCount val="1"/>
                    <c:pt idx="0">
                      <c:v>Індустріальний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'!$C$205</c:f>
                  <c:strCache>
                    <c:ptCount val="1"/>
                    <c:pt idx="0">
                      <c:v>Кіровський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'!$C$206</c:f>
                  <c:strCache>
                    <c:ptCount val="1"/>
                    <c:pt idx="0">
                      <c:v>Красногвардійський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'!$C$207</c:f>
                  <c:strCache>
                    <c:ptCount val="1"/>
                    <c:pt idx="0">
                      <c:v>Криворізький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'!$C$208</c:f>
                  <c:strCache>
                    <c:ptCount val="1"/>
                    <c:pt idx="0">
                      <c:v>Криничанський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'!$C$209</c:f>
                  <c:strCache>
                    <c:ptCount val="1"/>
                    <c:pt idx="0">
                      <c:v>Ленінський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'!$C$210</c:f>
                  <c:strCache>
                    <c:ptCount val="1"/>
                    <c:pt idx="0">
                      <c:v>Магдалинівський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'!$C$211</c:f>
                  <c:strCache>
                    <c:ptCount val="1"/>
                    <c:pt idx="0">
                      <c:v>Марганецький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'!$C$212</c:f>
                  <c:strCache>
                    <c:ptCount val="1"/>
                    <c:pt idx="0">
                      <c:v>Межівський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'!$C$213</c:f>
                  <c:strCache>
                    <c:ptCount val="1"/>
                    <c:pt idx="0">
                      <c:v>Нікопольський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'!$C$214</c:f>
                  <c:strCache>
                    <c:ptCount val="1"/>
                    <c:pt idx="0">
                      <c:v>Новомосковський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'!$C$215</c:f>
                  <c:strCache>
                    <c:ptCount val="1"/>
                    <c:pt idx="0">
                      <c:v>Орджонікідзевський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'!$C$216</c:f>
                  <c:strCache>
                    <c:ptCount val="1"/>
                    <c:pt idx="0">
                      <c:v>Павлоградський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'!$C$217</c:f>
                  <c:strCache>
                    <c:ptCount val="1"/>
                    <c:pt idx="0">
                      <c:v>Першотравенський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'!$C$218</c:f>
                  <c:strCache>
                    <c:ptCount val="1"/>
                    <c:pt idx="0">
                      <c:v>Петриківський районний 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'!$C$219</c:f>
                  <c:strCache>
                    <c:ptCount val="1"/>
                    <c:pt idx="0">
                      <c:v>Петропавлівський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'!$C$220</c:f>
                  <c:strCache>
                    <c:ptCount val="1"/>
                    <c:pt idx="0">
                      <c:v>Покровський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tx>
                <c:strRef>
                  <c:f>'графіки '!$C$221</c:f>
                  <c:strCache>
                    <c:ptCount val="1"/>
                    <c:pt idx="0">
                      <c:v>П'ятихатський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tx>
                <c:strRef>
                  <c:f>'графіки '!$C$222</c:f>
                  <c:strCache>
                    <c:ptCount val="1"/>
                    <c:pt idx="0">
                      <c:v>Саксаганський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tx>
                <c:strRef>
                  <c:f>'графіки '!$C$223</c:f>
                  <c:strCache>
                    <c:ptCount val="1"/>
                    <c:pt idx="0">
                      <c:v>Самарський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tx>
                <c:strRef>
                  <c:f>'графіки '!$C$224</c:f>
                  <c:strCache>
                    <c:ptCount val="1"/>
                    <c:pt idx="0">
                      <c:v>Синельниківський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tx>
                <c:strRef>
                  <c:f>'графіки '!$C$225</c:f>
                  <c:strCache>
                    <c:ptCount val="1"/>
                    <c:pt idx="0">
                      <c:v>Солонянський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tx>
                <c:strRef>
                  <c:f>'графіки '!$C$226</c:f>
                  <c:strCache>
                    <c:ptCount val="1"/>
                    <c:pt idx="0">
                      <c:v>Софіївський районний суд Дніпропетровської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tx>
                <c:strRef>
                  <c:f>'графіки '!$C$227</c:f>
                  <c:strCache>
                    <c:ptCount val="1"/>
                    <c:pt idx="0">
                      <c:v>Тернівський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tx>
                <c:strRef>
                  <c:f>'графіки '!$C$228</c:f>
                  <c:strCache>
                    <c:ptCount val="1"/>
                    <c:pt idx="0">
                      <c:v>Тернівський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tx>
                <c:strRef>
                  <c:f>'графіки '!$C$229</c:f>
                  <c:strCache>
                    <c:ptCount val="1"/>
                    <c:pt idx="0">
                      <c:v>Томаківський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tx>
                <c:strRef>
                  <c:f>'графіки '!$C$230</c:f>
                  <c:strCache>
                    <c:ptCount val="1"/>
                    <c:pt idx="0">
                      <c:v>Царичанський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tx>
                <c:strRef>
                  <c:f>'графіки '!$C$231</c:f>
                  <c:strCache>
                    <c:ptCount val="1"/>
                    <c:pt idx="0">
                      <c:v>Центрально-Міський районний суд м. 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tx>
                <c:strRef>
                  <c:f>'графіки '!$C$232</c:f>
                  <c:strCache>
                    <c:ptCount val="1"/>
                    <c:pt idx="0">
                      <c:v>Широківський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tx>
                <c:strRef>
                  <c:f>'графіки '!$C$233</c:f>
                  <c:strCache>
                    <c:ptCount val="1"/>
                    <c:pt idx="0">
                      <c:v>Юр'ївський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'!$F$188:$F$233</c:f>
              <c:numCache>
                <c:formatCode>#,##0_ ;[Red]\-#,##0\ </c:formatCode>
                <c:ptCount val="46"/>
                <c:pt idx="0">
                  <c:v>2253.98</c:v>
                </c:pt>
                <c:pt idx="1">
                  <c:v>705.27</c:v>
                </c:pt>
                <c:pt idx="2">
                  <c:v>3126.43</c:v>
                </c:pt>
                <c:pt idx="3">
                  <c:v>1198.99</c:v>
                </c:pt>
                <c:pt idx="4">
                  <c:v>368.19</c:v>
                </c:pt>
                <c:pt idx="5">
                  <c:v>716.29</c:v>
                </c:pt>
                <c:pt idx="6">
                  <c:v>278.35000000000002</c:v>
                </c:pt>
                <c:pt idx="7">
                  <c:v>1689.96</c:v>
                </c:pt>
                <c:pt idx="8">
                  <c:v>954.91</c:v>
                </c:pt>
                <c:pt idx="9">
                  <c:v>1260.1600000000001</c:v>
                </c:pt>
                <c:pt idx="10">
                  <c:v>1585.66</c:v>
                </c:pt>
                <c:pt idx="11">
                  <c:v>2691.44</c:v>
                </c:pt>
                <c:pt idx="12">
                  <c:v>2155</c:v>
                </c:pt>
                <c:pt idx="13">
                  <c:v>703.32</c:v>
                </c:pt>
                <c:pt idx="14">
                  <c:v>1490.09</c:v>
                </c:pt>
                <c:pt idx="15">
                  <c:v>839.63</c:v>
                </c:pt>
                <c:pt idx="16">
                  <c:v>2452.66</c:v>
                </c:pt>
                <c:pt idx="17">
                  <c:v>990.09</c:v>
                </c:pt>
                <c:pt idx="18">
                  <c:v>1937.38</c:v>
                </c:pt>
                <c:pt idx="19">
                  <c:v>571.55999999999995</c:v>
                </c:pt>
                <c:pt idx="20">
                  <c:v>1379.44</c:v>
                </c:pt>
                <c:pt idx="21">
                  <c:v>1950.64</c:v>
                </c:pt>
                <c:pt idx="22" formatCode="#,##0.0_ ;[Red]\-#,##0.0\ ">
                  <c:v>685.05</c:v>
                </c:pt>
                <c:pt idx="23">
                  <c:v>734.78</c:v>
                </c:pt>
                <c:pt idx="24">
                  <c:v>332.29</c:v>
                </c:pt>
                <c:pt idx="25">
                  <c:v>2144.83</c:v>
                </c:pt>
                <c:pt idx="26">
                  <c:v>1869.45</c:v>
                </c:pt>
                <c:pt idx="27">
                  <c:v>599.5</c:v>
                </c:pt>
                <c:pt idx="28">
                  <c:v>2344.8000000000002</c:v>
                </c:pt>
                <c:pt idx="29">
                  <c:v>812.94</c:v>
                </c:pt>
                <c:pt idx="30">
                  <c:v>401.06</c:v>
                </c:pt>
                <c:pt idx="31">
                  <c:v>512.41</c:v>
                </c:pt>
                <c:pt idx="32">
                  <c:v>400.9</c:v>
                </c:pt>
                <c:pt idx="33">
                  <c:v>447.47</c:v>
                </c:pt>
                <c:pt idx="34">
                  <c:v>2081.02</c:v>
                </c:pt>
                <c:pt idx="35">
                  <c:v>1503.22</c:v>
                </c:pt>
                <c:pt idx="36">
                  <c:v>1090.96</c:v>
                </c:pt>
                <c:pt idx="37">
                  <c:v>432.78</c:v>
                </c:pt>
                <c:pt idx="38">
                  <c:v>339.02</c:v>
                </c:pt>
                <c:pt idx="39">
                  <c:v>493.09</c:v>
                </c:pt>
                <c:pt idx="40">
                  <c:v>1519.35</c:v>
                </c:pt>
                <c:pt idx="41">
                  <c:v>420.55</c:v>
                </c:pt>
                <c:pt idx="42">
                  <c:v>1170.69</c:v>
                </c:pt>
                <c:pt idx="43">
                  <c:v>1643.44</c:v>
                </c:pt>
                <c:pt idx="44">
                  <c:v>104.16</c:v>
                </c:pt>
                <c:pt idx="45">
                  <c:v>170.57</c:v>
                </c:pt>
              </c:numCache>
            </c:numRef>
          </c:xVal>
          <c:yVal>
            <c:numRef>
              <c:f>'графіки '!$G$188:$G$233</c:f>
              <c:numCache>
                <c:formatCode>#,##0.0_ ;[Red]\-#,##0.0\ </c:formatCode>
                <c:ptCount val="46"/>
                <c:pt idx="0">
                  <c:v>11.192</c:v>
                </c:pt>
                <c:pt idx="1">
                  <c:v>3.944</c:v>
                </c:pt>
                <c:pt idx="2">
                  <c:v>11.832000000000001</c:v>
                </c:pt>
                <c:pt idx="3">
                  <c:v>6.7160000000000002</c:v>
                </c:pt>
                <c:pt idx="4">
                  <c:v>2.512</c:v>
                </c:pt>
                <c:pt idx="5">
                  <c:v>3.8919999999999999</c:v>
                </c:pt>
                <c:pt idx="6">
                  <c:v>2.984</c:v>
                </c:pt>
                <c:pt idx="7">
                  <c:v>7.7960000000000003</c:v>
                </c:pt>
                <c:pt idx="8">
                  <c:v>8.18</c:v>
                </c:pt>
                <c:pt idx="9">
                  <c:v>6.976</c:v>
                </c:pt>
                <c:pt idx="10">
                  <c:v>4.7640000000000002</c:v>
                </c:pt>
                <c:pt idx="11">
                  <c:v>14.5</c:v>
                </c:pt>
                <c:pt idx="12">
                  <c:v>9.968</c:v>
                </c:pt>
                <c:pt idx="13">
                  <c:v>5.2</c:v>
                </c:pt>
                <c:pt idx="14">
                  <c:v>7.5039999999999996</c:v>
                </c:pt>
                <c:pt idx="15">
                  <c:v>6.492</c:v>
                </c:pt>
                <c:pt idx="16">
                  <c:v>11.964</c:v>
                </c:pt>
                <c:pt idx="17">
                  <c:v>5.8760000000000003</c:v>
                </c:pt>
                <c:pt idx="18">
                  <c:v>13.208</c:v>
                </c:pt>
                <c:pt idx="19">
                  <c:v>2.964</c:v>
                </c:pt>
                <c:pt idx="20">
                  <c:v>2.996</c:v>
                </c:pt>
                <c:pt idx="21">
                  <c:v>9.94</c:v>
                </c:pt>
                <c:pt idx="22">
                  <c:v>3.0640000000000001</c:v>
                </c:pt>
                <c:pt idx="23">
                  <c:v>4.7960000000000003</c:v>
                </c:pt>
                <c:pt idx="24">
                  <c:v>3.4039999999999999</c:v>
                </c:pt>
                <c:pt idx="25">
                  <c:v>7.9960000000000004</c:v>
                </c:pt>
                <c:pt idx="26">
                  <c:v>11.74</c:v>
                </c:pt>
                <c:pt idx="27">
                  <c:v>5.1879999999999997</c:v>
                </c:pt>
                <c:pt idx="28">
                  <c:v>16.22</c:v>
                </c:pt>
                <c:pt idx="29">
                  <c:v>2.948</c:v>
                </c:pt>
                <c:pt idx="30">
                  <c:v>3.9359999999999999</c:v>
                </c:pt>
                <c:pt idx="31">
                  <c:v>4.8120000000000003</c:v>
                </c:pt>
                <c:pt idx="32">
                  <c:v>3.9319999999999999</c:v>
                </c:pt>
                <c:pt idx="33">
                  <c:v>3.7</c:v>
                </c:pt>
                <c:pt idx="34">
                  <c:v>11.02</c:v>
                </c:pt>
                <c:pt idx="35">
                  <c:v>7.6159999999999997</c:v>
                </c:pt>
                <c:pt idx="36">
                  <c:v>6.1360000000000001</c:v>
                </c:pt>
                <c:pt idx="37">
                  <c:v>2.6280000000000001</c:v>
                </c:pt>
                <c:pt idx="38">
                  <c:v>2.02</c:v>
                </c:pt>
                <c:pt idx="39">
                  <c:v>2.8959999999999999</c:v>
                </c:pt>
                <c:pt idx="40">
                  <c:v>7.6440000000000001</c:v>
                </c:pt>
                <c:pt idx="41">
                  <c:v>2.8559999999999999</c:v>
                </c:pt>
                <c:pt idx="42">
                  <c:v>2.2679999999999998</c:v>
                </c:pt>
                <c:pt idx="43">
                  <c:v>5.7240000000000002</c:v>
                </c:pt>
                <c:pt idx="44">
                  <c:v>1.8879999999999999</c:v>
                </c:pt>
                <c:pt idx="45">
                  <c:v>4.444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9964288"/>
        <c:axId val="129974656"/>
      </c:scatterChart>
      <c:valAx>
        <c:axId val="12996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9974656"/>
        <c:crosses val="autoZero"/>
        <c:crossBetween val="midCat"/>
      </c:valAx>
      <c:valAx>
        <c:axId val="12997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996428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Донецької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691794871794872"/>
          <c:w val="0.89250378787878792"/>
          <c:h val="0.7532886752136752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'!$C$235</c:f>
                  <c:strCache>
                    <c:ptCount val="1"/>
                    <c:pt idx="0">
                      <c:v>Артемівський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'!$C$236</c:f>
                  <c:strCache>
                    <c:ptCount val="1"/>
                    <c:pt idx="0">
                      <c:v>Великоновосілківський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'!$C$237</c:f>
                  <c:strCache>
                    <c:ptCount val="1"/>
                    <c:pt idx="0">
                      <c:v>Волноваський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'!$C$238</c:f>
                  <c:strCache>
                    <c:ptCount val="1"/>
                    <c:pt idx="0">
                      <c:v>Володарський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'!$C$239</c:f>
                  <c:strCache>
                    <c:ptCount val="1"/>
                    <c:pt idx="0">
                      <c:v>Вугледарський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'!$C$240</c:f>
                  <c:strCache>
                    <c:ptCount val="1"/>
                    <c:pt idx="0">
                      <c:v>Дзержинський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'!$C$241</c:f>
                  <c:strCache>
                    <c:ptCount val="1"/>
                    <c:pt idx="0">
                      <c:v>Димитровський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'!$C$242</c:f>
                  <c:strCache>
                    <c:ptCount val="1"/>
                    <c:pt idx="0">
                      <c:v>Добропільський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'!$C$243</c:f>
                  <c:strCache>
                    <c:ptCount val="1"/>
                    <c:pt idx="0">
                      <c:v>Дружківський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'!$C$244</c:f>
                  <c:strCache>
                    <c:ptCount val="1"/>
                    <c:pt idx="0">
                      <c:v>Жовтневий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'!$C$245</c:f>
                  <c:strCache>
                    <c:ptCount val="1"/>
                    <c:pt idx="0">
                      <c:v>Іллічівський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'!$C$246</c:f>
                  <c:strCache>
                    <c:ptCount val="1"/>
                    <c:pt idx="0">
                      <c:v>Костянтинівський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'!$C$247</c:f>
                  <c:strCache>
                    <c:ptCount val="1"/>
                    <c:pt idx="0">
                      <c:v>Краматорський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'!$C$248</c:f>
                  <c:strCache>
                    <c:ptCount val="1"/>
                    <c:pt idx="0">
                      <c:v>Красноармійський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'!$C$249</c:f>
                  <c:strCache>
                    <c:ptCount val="1"/>
                    <c:pt idx="0">
                      <c:v>Краснолиманський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'!$C$250</c:f>
                  <c:strCache>
                    <c:ptCount val="1"/>
                    <c:pt idx="0">
                      <c:v>Мар'їнський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'!$C$251</c:f>
                  <c:strCache>
                    <c:ptCount val="1"/>
                    <c:pt idx="0">
                      <c:v>Новогродівський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'!$C$252</c:f>
                  <c:strCache>
                    <c:ptCount val="1"/>
                    <c:pt idx="0">
                      <c:v>Олександрівський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'!$C$253</c:f>
                  <c:strCache>
                    <c:ptCount val="1"/>
                    <c:pt idx="0">
                      <c:v>Орджонікідзевський районний суд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'!$C$254</c:f>
                  <c:strCache>
                    <c:ptCount val="1"/>
                    <c:pt idx="0">
                      <c:v>Першотравневий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'!$C$255</c:f>
                  <c:strCache>
                    <c:ptCount val="1"/>
                    <c:pt idx="0">
                      <c:v>Приморський районний суд м. 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'!$C$256</c:f>
                  <c:strCache>
                    <c:ptCount val="1"/>
                    <c:pt idx="0">
                      <c:v>Селидівський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'!$C$257</c:f>
                  <c:strCache>
                    <c:ptCount val="1"/>
                    <c:pt idx="0">
                      <c:v>Слов'янський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'!$F$235:$F$257</c:f>
              <c:numCache>
                <c:formatCode>#,##0_ ;[Red]\-#,##0\ </c:formatCode>
                <c:ptCount val="23"/>
                <c:pt idx="0">
                  <c:v>2935.05</c:v>
                </c:pt>
                <c:pt idx="1">
                  <c:v>628.83000000000004</c:v>
                </c:pt>
                <c:pt idx="2">
                  <c:v>1724.84</c:v>
                </c:pt>
                <c:pt idx="3">
                  <c:v>453.96</c:v>
                </c:pt>
                <c:pt idx="4">
                  <c:v>169.94</c:v>
                </c:pt>
                <c:pt idx="5">
                  <c:v>1428.65</c:v>
                </c:pt>
                <c:pt idx="6">
                  <c:v>985.62</c:v>
                </c:pt>
                <c:pt idx="7">
                  <c:v>1252.44</c:v>
                </c:pt>
                <c:pt idx="8">
                  <c:v>1252.3</c:v>
                </c:pt>
                <c:pt idx="9">
                  <c:v>3047.39</c:v>
                </c:pt>
                <c:pt idx="10">
                  <c:v>1474.01</c:v>
                </c:pt>
                <c:pt idx="11">
                  <c:v>1684.22</c:v>
                </c:pt>
                <c:pt idx="12">
                  <c:v>3565.95</c:v>
                </c:pt>
                <c:pt idx="13">
                  <c:v>1957.08</c:v>
                </c:pt>
                <c:pt idx="14">
                  <c:v>917.76</c:v>
                </c:pt>
                <c:pt idx="15">
                  <c:v>1435.7</c:v>
                </c:pt>
                <c:pt idx="16">
                  <c:v>77.430000000000007</c:v>
                </c:pt>
                <c:pt idx="17">
                  <c:v>187.42</c:v>
                </c:pt>
                <c:pt idx="18">
                  <c:v>2035.52</c:v>
                </c:pt>
                <c:pt idx="19">
                  <c:v>450.08</c:v>
                </c:pt>
                <c:pt idx="20">
                  <c:v>1458.58</c:v>
                </c:pt>
                <c:pt idx="21">
                  <c:v>1389.35</c:v>
                </c:pt>
                <c:pt idx="22">
                  <c:v>3177.1</c:v>
                </c:pt>
              </c:numCache>
            </c:numRef>
          </c:xVal>
          <c:yVal>
            <c:numRef>
              <c:f>'графіки '!$G$235:$G$257</c:f>
              <c:numCache>
                <c:formatCode>#,##0.0_ ;[Red]\-#,##0.0\ </c:formatCode>
                <c:ptCount val="23"/>
                <c:pt idx="0">
                  <c:v>14.976000000000001</c:v>
                </c:pt>
                <c:pt idx="1">
                  <c:v>3.976</c:v>
                </c:pt>
                <c:pt idx="2">
                  <c:v>5.0199999999999996</c:v>
                </c:pt>
                <c:pt idx="3">
                  <c:v>4.024</c:v>
                </c:pt>
                <c:pt idx="4">
                  <c:v>2</c:v>
                </c:pt>
                <c:pt idx="5">
                  <c:v>8.9600000000000009</c:v>
                </c:pt>
                <c:pt idx="6">
                  <c:v>6</c:v>
                </c:pt>
                <c:pt idx="7">
                  <c:v>9.9879999999999995</c:v>
                </c:pt>
                <c:pt idx="8">
                  <c:v>7</c:v>
                </c:pt>
                <c:pt idx="9">
                  <c:v>15.023999999999999</c:v>
                </c:pt>
                <c:pt idx="10">
                  <c:v>8</c:v>
                </c:pt>
                <c:pt idx="11">
                  <c:v>11.028</c:v>
                </c:pt>
                <c:pt idx="12">
                  <c:v>17.984000000000002</c:v>
                </c:pt>
                <c:pt idx="13">
                  <c:v>13.016</c:v>
                </c:pt>
                <c:pt idx="14">
                  <c:v>6.992</c:v>
                </c:pt>
                <c:pt idx="15">
                  <c:v>6.008</c:v>
                </c:pt>
                <c:pt idx="16">
                  <c:v>1.008</c:v>
                </c:pt>
                <c:pt idx="17">
                  <c:v>3.044</c:v>
                </c:pt>
                <c:pt idx="18">
                  <c:v>10.004</c:v>
                </c:pt>
                <c:pt idx="19">
                  <c:v>1</c:v>
                </c:pt>
                <c:pt idx="20">
                  <c:v>7.048</c:v>
                </c:pt>
                <c:pt idx="21">
                  <c:v>7</c:v>
                </c:pt>
                <c:pt idx="22">
                  <c:v>15.856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309120"/>
        <c:axId val="130319488"/>
      </c:scatterChart>
      <c:valAx>
        <c:axId val="13030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0319488"/>
        <c:crosses val="autoZero"/>
        <c:crossBetween val="midCat"/>
      </c:valAx>
      <c:valAx>
        <c:axId val="13031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30912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Житомирської област</a:t>
            </a:r>
            <a:r>
              <a:rPr lang="uk-UA" sz="1800" b="1" i="0" baseline="0">
                <a:effectLst/>
              </a:rPr>
              <a:t>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420427350427351"/>
          <c:w val="0.89250378787878792"/>
          <c:h val="0.7560023504273504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'!$C$259</c:f>
                  <c:strCache>
                    <c:ptCount val="1"/>
                    <c:pt idx="0">
                      <c:v>Андрушівський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'!$C$260</c:f>
                  <c:strCache>
                    <c:ptCount val="1"/>
                    <c:pt idx="0">
                      <c:v>Баранівський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'!$C$261</c:f>
                  <c:strCache>
                    <c:ptCount val="1"/>
                    <c:pt idx="0">
                      <c:v>Бердичівський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'!$C$262</c:f>
                  <c:strCache>
                    <c:ptCount val="1"/>
                    <c:pt idx="0">
                      <c:v>Богунський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'!$C$263</c:f>
                  <c:strCache>
                    <c:ptCount val="1"/>
                    <c:pt idx="0">
                      <c:v>Брусилівський районний 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'!$C$264</c:f>
                  <c:strCache>
                    <c:ptCount val="1"/>
                    <c:pt idx="0">
                      <c:v>Володарсько-Волинський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'!$C$265</c:f>
                  <c:strCache>
                    <c:ptCount val="1"/>
                    <c:pt idx="0">
                      <c:v>Ємільчинський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'!$C$266</c:f>
                  <c:strCache>
                    <c:ptCount val="1"/>
                    <c:pt idx="0">
                      <c:v>Житомирський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'!$C$267</c:f>
                  <c:strCache>
                    <c:ptCount val="1"/>
                    <c:pt idx="0">
                      <c:v>Корольовський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'!$C$268</c:f>
                  <c:strCache>
                    <c:ptCount val="1"/>
                    <c:pt idx="0">
                      <c:v>Коростенський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'!$C$269</c:f>
                  <c:strCache>
                    <c:ptCount val="1"/>
                    <c:pt idx="0">
                      <c:v>Коростишівський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'!$C$270</c:f>
                  <c:strCache>
                    <c:ptCount val="1"/>
                    <c:pt idx="0">
                      <c:v>Лугинський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'!$C$271</c:f>
                  <c:strCache>
                    <c:ptCount val="1"/>
                    <c:pt idx="0">
                      <c:v>Любарський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'!$C$272</c:f>
                  <c:strCache>
                    <c:ptCount val="1"/>
                    <c:pt idx="0">
                      <c:v>Малинський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'!$C$273</c:f>
                  <c:strCache>
                    <c:ptCount val="1"/>
                    <c:pt idx="0">
                      <c:v>Народицький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'!$C$274</c:f>
                  <c:strCache>
                    <c:ptCount val="1"/>
                    <c:pt idx="0">
                      <c:v>Новоград-Волинський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'!$C$275</c:f>
                  <c:strCache>
                    <c:ptCount val="1"/>
                    <c:pt idx="0">
                      <c:v>Овруцький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'!$C$276</c:f>
                  <c:strCache>
                    <c:ptCount val="1"/>
                    <c:pt idx="0">
                      <c:v>Олевський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'!$C$277</c:f>
                  <c:strCache>
                    <c:ptCount val="1"/>
                    <c:pt idx="0">
                      <c:v>Попільнянський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'!$C$278</c:f>
                  <c:strCache>
                    <c:ptCount val="1"/>
                    <c:pt idx="0">
                      <c:v>Радомишльський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'!$C$279</c:f>
                  <c:strCache>
                    <c:ptCount val="1"/>
                    <c:pt idx="0">
                      <c:v>Романівський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'!$C$280</c:f>
                  <c:strCache>
                    <c:ptCount val="1"/>
                    <c:pt idx="0">
                      <c:v>Ружинський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'!$C$281</c:f>
                  <c:strCache>
                    <c:ptCount val="1"/>
                    <c:pt idx="0">
                      <c:v>Червоноармійський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'!$C$282</c:f>
                  <c:strCache>
                    <c:ptCount val="1"/>
                    <c:pt idx="0">
                      <c:v>Черняхівський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'!$C$283</c:f>
                  <c:strCache>
                    <c:ptCount val="1"/>
                    <c:pt idx="0">
                      <c:v>Чуднівський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'!$F$259:$F$283</c:f>
              <c:numCache>
                <c:formatCode>#,##0_ ;[Red]\-#,##0\ </c:formatCode>
                <c:ptCount val="25"/>
                <c:pt idx="0">
                  <c:v>602.17999999999995</c:v>
                </c:pt>
                <c:pt idx="1">
                  <c:v>541.58000000000004</c:v>
                </c:pt>
                <c:pt idx="2">
                  <c:v>1163.73</c:v>
                </c:pt>
                <c:pt idx="3">
                  <c:v>3072.03</c:v>
                </c:pt>
                <c:pt idx="4">
                  <c:v>716.61</c:v>
                </c:pt>
                <c:pt idx="5">
                  <c:v>174.77</c:v>
                </c:pt>
                <c:pt idx="6">
                  <c:v>292.19</c:v>
                </c:pt>
                <c:pt idx="7">
                  <c:v>982.91</c:v>
                </c:pt>
                <c:pt idx="8">
                  <c:v>2236.38</c:v>
                </c:pt>
                <c:pt idx="9">
                  <c:v>1734.51</c:v>
                </c:pt>
                <c:pt idx="10">
                  <c:v>743.97</c:v>
                </c:pt>
                <c:pt idx="11">
                  <c:v>260.75</c:v>
                </c:pt>
                <c:pt idx="12">
                  <c:v>404.32</c:v>
                </c:pt>
                <c:pt idx="13">
                  <c:v>752.82</c:v>
                </c:pt>
                <c:pt idx="14">
                  <c:v>186.59</c:v>
                </c:pt>
                <c:pt idx="15">
                  <c:v>1154.6300000000001</c:v>
                </c:pt>
                <c:pt idx="16">
                  <c:v>1228.77</c:v>
                </c:pt>
                <c:pt idx="17">
                  <c:v>494.14</c:v>
                </c:pt>
                <c:pt idx="18">
                  <c:v>440.88</c:v>
                </c:pt>
                <c:pt idx="19">
                  <c:v>463.71</c:v>
                </c:pt>
                <c:pt idx="20">
                  <c:v>258.10000000000002</c:v>
                </c:pt>
                <c:pt idx="21">
                  <c:v>342.91</c:v>
                </c:pt>
                <c:pt idx="22">
                  <c:v>276.47000000000003</c:v>
                </c:pt>
                <c:pt idx="23">
                  <c:v>407.49</c:v>
                </c:pt>
                <c:pt idx="24">
                  <c:v>351.63</c:v>
                </c:pt>
              </c:numCache>
            </c:numRef>
          </c:xVal>
          <c:yVal>
            <c:numRef>
              <c:f>'графіки '!$G$259:$G$283</c:f>
              <c:numCache>
                <c:formatCode>#,##0.0_ ;[Red]\-#,##0.0\ </c:formatCode>
                <c:ptCount val="25"/>
                <c:pt idx="0">
                  <c:v>3.9993601023836187</c:v>
                </c:pt>
                <c:pt idx="1">
                  <c:v>3.9593665013597827</c:v>
                </c:pt>
                <c:pt idx="2">
                  <c:v>6.8709006558950572</c:v>
                </c:pt>
                <c:pt idx="3">
                  <c:v>14.633658614621661</c:v>
                </c:pt>
                <c:pt idx="4">
                  <c:v>2.1476563749800031</c:v>
                </c:pt>
                <c:pt idx="5">
                  <c:v>0.80787074068149101</c:v>
                </c:pt>
                <c:pt idx="6">
                  <c:v>2.7395616701327787</c:v>
                </c:pt>
                <c:pt idx="7">
                  <c:v>4.9992001279795231</c:v>
                </c:pt>
                <c:pt idx="8">
                  <c:v>13.385858262677973</c:v>
                </c:pt>
                <c:pt idx="9">
                  <c:v>6.9068948968165094</c:v>
                </c:pt>
                <c:pt idx="10">
                  <c:v>4.7192449208126703</c:v>
                </c:pt>
                <c:pt idx="11">
                  <c:v>4.1353383458646622</c:v>
                </c:pt>
                <c:pt idx="12">
                  <c:v>1.2478003519436891</c:v>
                </c:pt>
                <c:pt idx="13">
                  <c:v>3.515437529995201</c:v>
                </c:pt>
                <c:pt idx="14">
                  <c:v>2.7355623100303954</c:v>
                </c:pt>
                <c:pt idx="15">
                  <c:v>8.8625819868820983</c:v>
                </c:pt>
                <c:pt idx="16">
                  <c:v>6.9028955367141256</c:v>
                </c:pt>
                <c:pt idx="17">
                  <c:v>3.4514477683570628</c:v>
                </c:pt>
                <c:pt idx="18">
                  <c:v>1.9996800511918094</c:v>
                </c:pt>
                <c:pt idx="19">
                  <c:v>1.8317069268916975</c:v>
                </c:pt>
                <c:pt idx="20">
                  <c:v>0.99984002559590468</c:v>
                </c:pt>
                <c:pt idx="21">
                  <c:v>2.8955367141257398</c:v>
                </c:pt>
                <c:pt idx="22">
                  <c:v>1.7317229243321068</c:v>
                </c:pt>
                <c:pt idx="23">
                  <c:v>1.7757158854583268</c:v>
                </c:pt>
                <c:pt idx="24">
                  <c:v>1.9996800511918094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157568"/>
        <c:axId val="130184320"/>
      </c:scatterChart>
      <c:valAx>
        <c:axId val="130157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0184320"/>
        <c:crosses val="autoZero"/>
        <c:crossBetween val="midCat"/>
      </c:valAx>
      <c:valAx>
        <c:axId val="13018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15756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Закарпатської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674268939344298"/>
          <c:w val="0.89250378787878792"/>
          <c:h val="0.7534637421562986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'!$C$285</c:f>
                  <c:strCache>
                    <c:ptCount val="1"/>
                    <c:pt idx="0">
                      <c:v>Берегівський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'!$C$286</c:f>
                  <c:strCache>
                    <c:ptCount val="1"/>
                    <c:pt idx="0">
                      <c:v>Великоберезнянський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'!$C$287</c:f>
                  <c:strCache>
                    <c:ptCount val="1"/>
                    <c:pt idx="0">
                      <c:v>Виноградівський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'!$C$288</c:f>
                  <c:strCache>
                    <c:ptCount val="1"/>
                    <c:pt idx="0">
                      <c:v>Воловецький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'!$C$289</c:f>
                  <c:strCache>
                    <c:ptCount val="1"/>
                    <c:pt idx="0">
                      <c:v>Іршавський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'!$C$290</c:f>
                  <c:strCache>
                    <c:ptCount val="1"/>
                    <c:pt idx="0">
                      <c:v>Міжгірський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'!$C$291</c:f>
                  <c:strCache>
                    <c:ptCount val="1"/>
                    <c:pt idx="0">
                      <c:v>Мукачівський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'!$C$292</c:f>
                  <c:strCache>
                    <c:ptCount val="1"/>
                    <c:pt idx="0">
                      <c:v>Перечинський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'!$C$293</c:f>
                  <c:strCache>
                    <c:ptCount val="1"/>
                    <c:pt idx="0">
                      <c:v>Рахівський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'!$C$294</c:f>
                  <c:strCache>
                    <c:ptCount val="1"/>
                    <c:pt idx="0">
                      <c:v>Свалявський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'!$C$295</c:f>
                  <c:strCache>
                    <c:ptCount val="1"/>
                    <c:pt idx="0">
                      <c:v>Тячівський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'!$C$296</c:f>
                  <c:strCache>
                    <c:ptCount val="1"/>
                    <c:pt idx="0">
                      <c:v>Ужгородський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'!$C$297</c:f>
                  <c:strCache>
                    <c:ptCount val="1"/>
                    <c:pt idx="0">
                      <c:v>Хустський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'!$F$285:$F$297</c:f>
              <c:numCache>
                <c:formatCode>#,##0_ ;[Red]\-#,##0\ </c:formatCode>
                <c:ptCount val="13"/>
                <c:pt idx="0">
                  <c:v>697.97</c:v>
                </c:pt>
                <c:pt idx="1">
                  <c:v>804.41</c:v>
                </c:pt>
                <c:pt idx="2">
                  <c:v>1161.93</c:v>
                </c:pt>
                <c:pt idx="3">
                  <c:v>251.92</c:v>
                </c:pt>
                <c:pt idx="4">
                  <c:v>1670.1</c:v>
                </c:pt>
                <c:pt idx="5">
                  <c:v>343.4</c:v>
                </c:pt>
                <c:pt idx="6">
                  <c:v>2054.0700000000002</c:v>
                </c:pt>
                <c:pt idx="7">
                  <c:v>712.85</c:v>
                </c:pt>
                <c:pt idx="8">
                  <c:v>643.09</c:v>
                </c:pt>
                <c:pt idx="9">
                  <c:v>1014.14</c:v>
                </c:pt>
                <c:pt idx="10">
                  <c:v>990.89</c:v>
                </c:pt>
                <c:pt idx="11">
                  <c:v>3054.61</c:v>
                </c:pt>
                <c:pt idx="12">
                  <c:v>2694.57</c:v>
                </c:pt>
              </c:numCache>
            </c:numRef>
          </c:xVal>
          <c:yVal>
            <c:numRef>
              <c:f>'графіки '!$G$285:$G$297</c:f>
              <c:numCache>
                <c:formatCode>#,##0.0_ ;[Red]\-#,##0.0\ </c:formatCode>
                <c:ptCount val="13"/>
                <c:pt idx="0">
                  <c:v>3.7383999999999999</c:v>
                </c:pt>
                <c:pt idx="1">
                  <c:v>1.8560000000000001</c:v>
                </c:pt>
                <c:pt idx="2">
                  <c:v>5.2080000000000002</c:v>
                </c:pt>
                <c:pt idx="3">
                  <c:v>2.6760000000000002</c:v>
                </c:pt>
                <c:pt idx="4">
                  <c:v>4.6688000000000001</c:v>
                </c:pt>
                <c:pt idx="5">
                  <c:v>2.9239999999999999</c:v>
                </c:pt>
                <c:pt idx="6">
                  <c:v>15.3</c:v>
                </c:pt>
                <c:pt idx="7">
                  <c:v>2.8</c:v>
                </c:pt>
                <c:pt idx="8">
                  <c:v>3.7</c:v>
                </c:pt>
                <c:pt idx="9">
                  <c:v>5.4960000000000004</c:v>
                </c:pt>
                <c:pt idx="10">
                  <c:v>5.6772</c:v>
                </c:pt>
                <c:pt idx="11">
                  <c:v>14.8</c:v>
                </c:pt>
                <c:pt idx="12">
                  <c:v>6.6251999999999995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632320"/>
        <c:axId val="130663168"/>
      </c:scatterChart>
      <c:valAx>
        <c:axId val="130632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0663168"/>
        <c:crosses val="autoZero"/>
        <c:crossBetween val="midCat"/>
      </c:valAx>
      <c:valAx>
        <c:axId val="13066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632320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Запорізької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665608916883645E-2"/>
          <c:y val="0.14149059829059829"/>
          <c:w val="0.89250378787878792"/>
          <c:h val="0.758716025641025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'!$C$303</c:f>
                  <c:strCache>
                    <c:ptCount val="1"/>
                    <c:pt idx="0">
                      <c:v>Бердянський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'!$C$304</c:f>
                  <c:strCache>
                    <c:ptCount val="1"/>
                    <c:pt idx="0">
                      <c:v>Василівський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'!$C$305</c:f>
                  <c:strCache>
                    <c:ptCount val="1"/>
                    <c:pt idx="0">
                      <c:v>Великобілозерський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'!$C$306</c:f>
                  <c:strCache>
                    <c:ptCount val="1"/>
                    <c:pt idx="0">
                      <c:v>Веселівський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'!$C$307</c:f>
                  <c:strCache>
                    <c:ptCount val="1"/>
                    <c:pt idx="0">
                      <c:v>Вільнянський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'!$C$308</c:f>
                  <c:strCache>
                    <c:ptCount val="1"/>
                    <c:pt idx="0">
                      <c:v>Гуляйпільський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'!$C$309</c:f>
                  <c:strCache>
                    <c:ptCount val="1"/>
                    <c:pt idx="0">
                      <c:v>Енергодарський міський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'!$C$310</c:f>
                  <c:strCache>
                    <c:ptCount val="1"/>
                    <c:pt idx="0">
                      <c:v>Жовтневий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'!$C$311</c:f>
                  <c:strCache>
                    <c:ptCount val="1"/>
                    <c:pt idx="0">
                      <c:v>Заводський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'!$C$312</c:f>
                  <c:strCache>
                    <c:ptCount val="1"/>
                    <c:pt idx="0">
                      <c:v>Запорізький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'!$C$313</c:f>
                  <c:strCache>
                    <c:ptCount val="1"/>
                    <c:pt idx="0">
                      <c:v>Кам'янсько-Дніпровський районний 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'!$C$314</c:f>
                  <c:strCache>
                    <c:ptCount val="1"/>
                    <c:pt idx="0">
                      <c:v>Комунарський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'!$C$315</c:f>
                  <c:strCache>
                    <c:ptCount val="1"/>
                    <c:pt idx="0">
                      <c:v>Куйбишевський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'!$C$316</c:f>
                  <c:strCache>
                    <c:ptCount val="1"/>
                    <c:pt idx="0">
                      <c:v>Ленінський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'!$C$317</c:f>
                  <c:strCache>
                    <c:ptCount val="1"/>
                    <c:pt idx="0">
                      <c:v>Мелітопольський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'!$C$318</c:f>
                  <c:strCache>
                    <c:ptCount val="1"/>
                    <c:pt idx="0">
                      <c:v>Михайлівський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'!$C$319</c:f>
                  <c:strCache>
                    <c:ptCount val="1"/>
                    <c:pt idx="0">
                      <c:v>Новомиколаївський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'!$C$320</c:f>
                  <c:strCache>
                    <c:ptCount val="1"/>
                    <c:pt idx="0">
                      <c:v>Орджонікідзевський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'!$C$321</c:f>
                  <c:strCache>
                    <c:ptCount val="1"/>
                    <c:pt idx="0">
                      <c:v>Оріхівський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'!$C$322</c:f>
                  <c:strCache>
                    <c:ptCount val="1"/>
                    <c:pt idx="0">
                      <c:v>Пологівський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'!$C$323</c:f>
                  <c:strCache>
                    <c:ptCount val="1"/>
                    <c:pt idx="0">
                      <c:v>Приазовський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'!$C$324</c:f>
                  <c:strCache>
                    <c:ptCount val="1"/>
                    <c:pt idx="0">
                      <c:v>Приморський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'!$C$325</c:f>
                  <c:strCache>
                    <c:ptCount val="1"/>
                    <c:pt idx="0">
                      <c:v>Розівський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'!$C$326</c:f>
                  <c:strCache>
                    <c:ptCount val="1"/>
                    <c:pt idx="0">
                      <c:v>Токмацький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'!$C$327</c:f>
                  <c:strCache>
                    <c:ptCount val="1"/>
                    <c:pt idx="0">
                      <c:v>Хортицький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'!$C$328</c:f>
                  <c:strCache>
                    <c:ptCount val="1"/>
                    <c:pt idx="0">
                      <c:v>Чернігівський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'!$C$329</c:f>
                  <c:strCache>
                    <c:ptCount val="1"/>
                    <c:pt idx="0">
                      <c:v>Шевченківський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'!$C$330</c:f>
                  <c:strCache>
                    <c:ptCount val="1"/>
                    <c:pt idx="0">
                      <c:v>Якимівський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'!$F$303:$F$330</c:f>
              <c:numCache>
                <c:formatCode>#,##0_ ;[Red]\-#,##0\ </c:formatCode>
                <c:ptCount val="28"/>
                <c:pt idx="0">
                  <c:v>2560.0100000000002</c:v>
                </c:pt>
                <c:pt idx="1">
                  <c:v>1016.63</c:v>
                </c:pt>
                <c:pt idx="2">
                  <c:v>301.7</c:v>
                </c:pt>
                <c:pt idx="3">
                  <c:v>339.49</c:v>
                </c:pt>
                <c:pt idx="4">
                  <c:v>1296.73</c:v>
                </c:pt>
                <c:pt idx="5">
                  <c:v>381.64</c:v>
                </c:pt>
                <c:pt idx="6">
                  <c:v>1831.03</c:v>
                </c:pt>
                <c:pt idx="7">
                  <c:v>1623.21</c:v>
                </c:pt>
                <c:pt idx="8">
                  <c:v>1098.69</c:v>
                </c:pt>
                <c:pt idx="9">
                  <c:v>947.94</c:v>
                </c:pt>
                <c:pt idx="10">
                  <c:v>634.15</c:v>
                </c:pt>
                <c:pt idx="11">
                  <c:v>1675.91</c:v>
                </c:pt>
                <c:pt idx="12">
                  <c:v>465.92</c:v>
                </c:pt>
                <c:pt idx="13">
                  <c:v>2087.87</c:v>
                </c:pt>
                <c:pt idx="14">
                  <c:v>2982.73</c:v>
                </c:pt>
                <c:pt idx="15">
                  <c:v>395.3</c:v>
                </c:pt>
                <c:pt idx="16">
                  <c:v>694.44</c:v>
                </c:pt>
                <c:pt idx="17">
                  <c:v>2721.45</c:v>
                </c:pt>
                <c:pt idx="18">
                  <c:v>1077.78</c:v>
                </c:pt>
                <c:pt idx="19">
                  <c:v>698.76</c:v>
                </c:pt>
                <c:pt idx="20">
                  <c:v>998.62</c:v>
                </c:pt>
                <c:pt idx="21">
                  <c:v>453.45</c:v>
                </c:pt>
                <c:pt idx="22">
                  <c:v>129.15</c:v>
                </c:pt>
                <c:pt idx="23">
                  <c:v>860.93</c:v>
                </c:pt>
                <c:pt idx="24">
                  <c:v>1197.1400000000001</c:v>
                </c:pt>
                <c:pt idx="25">
                  <c:v>242.8</c:v>
                </c:pt>
                <c:pt idx="26">
                  <c:v>4454.37</c:v>
                </c:pt>
                <c:pt idx="27">
                  <c:v>2062.96</c:v>
                </c:pt>
              </c:numCache>
            </c:numRef>
          </c:xVal>
          <c:yVal>
            <c:numRef>
              <c:f>'графіки '!$G$303:$G$330</c:f>
              <c:numCache>
                <c:formatCode>#,##0.0_ ;[Red]\-#,##0.0\ </c:formatCode>
                <c:ptCount val="28"/>
                <c:pt idx="0">
                  <c:v>13.375999999999999</c:v>
                </c:pt>
                <c:pt idx="1">
                  <c:v>6</c:v>
                </c:pt>
                <c:pt idx="2">
                  <c:v>1.944</c:v>
                </c:pt>
                <c:pt idx="3">
                  <c:v>2.8959999999999999</c:v>
                </c:pt>
                <c:pt idx="4">
                  <c:v>5.82</c:v>
                </c:pt>
                <c:pt idx="5">
                  <c:v>2.964</c:v>
                </c:pt>
                <c:pt idx="6">
                  <c:v>3.964</c:v>
                </c:pt>
                <c:pt idx="7">
                  <c:v>6.1120000000000001</c:v>
                </c:pt>
                <c:pt idx="8">
                  <c:v>8.952</c:v>
                </c:pt>
                <c:pt idx="9">
                  <c:v>5.9359999999999999</c:v>
                </c:pt>
                <c:pt idx="10">
                  <c:v>2.968</c:v>
                </c:pt>
                <c:pt idx="11">
                  <c:v>12.548</c:v>
                </c:pt>
                <c:pt idx="12">
                  <c:v>5.556</c:v>
                </c:pt>
                <c:pt idx="13">
                  <c:v>5.9720000000000004</c:v>
                </c:pt>
                <c:pt idx="14">
                  <c:v>13.584</c:v>
                </c:pt>
                <c:pt idx="15">
                  <c:v>3.1680000000000001</c:v>
                </c:pt>
                <c:pt idx="16">
                  <c:v>1.972</c:v>
                </c:pt>
                <c:pt idx="17">
                  <c:v>12.468</c:v>
                </c:pt>
                <c:pt idx="18">
                  <c:v>5.6840000000000002</c:v>
                </c:pt>
                <c:pt idx="19">
                  <c:v>2.9239999999999999</c:v>
                </c:pt>
                <c:pt idx="20">
                  <c:v>3.524</c:v>
                </c:pt>
                <c:pt idx="21">
                  <c:v>3.012</c:v>
                </c:pt>
                <c:pt idx="22">
                  <c:v>2.532</c:v>
                </c:pt>
                <c:pt idx="23">
                  <c:v>7.6639999999999997</c:v>
                </c:pt>
                <c:pt idx="24">
                  <c:v>8.94</c:v>
                </c:pt>
                <c:pt idx="25">
                  <c:v>3.5840000000000001</c:v>
                </c:pt>
                <c:pt idx="26">
                  <c:v>9.94</c:v>
                </c:pt>
                <c:pt idx="27">
                  <c:v>4.9160000000000004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720512"/>
        <c:axId val="130722432"/>
      </c:scatterChart>
      <c:valAx>
        <c:axId val="13072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0722432"/>
        <c:crosses val="autoZero"/>
        <c:crossBetween val="midCat"/>
      </c:valAx>
      <c:valAx>
        <c:axId val="13072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72051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Івано-Франківської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92959401709403"/>
          <c:y val="2.44230769230769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149059829059829"/>
          <c:w val="0.89250378787878792"/>
          <c:h val="0.758716025641025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'!$C$332</c:f>
                  <c:strCache>
                    <c:ptCount val="1"/>
                    <c:pt idx="0">
                      <c:v>Богородчанський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'!$C$333</c:f>
                  <c:strCache>
                    <c:ptCount val="1"/>
                    <c:pt idx="0">
                      <c:v>Болехівський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'!$C$334</c:f>
                  <c:strCache>
                    <c:ptCount val="1"/>
                    <c:pt idx="0">
                      <c:v>Верховинський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'!$C$335</c:f>
                  <c:strCache>
                    <c:ptCount val="1"/>
                    <c:pt idx="0">
                      <c:v>Галицький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'!$C$336</c:f>
                  <c:strCache>
                    <c:ptCount val="1"/>
                    <c:pt idx="0">
                      <c:v>Городенківський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'!$C$337</c:f>
                  <c:strCache>
                    <c:ptCount val="1"/>
                    <c:pt idx="0">
                      <c:v>Долинський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'!$C$338</c:f>
                  <c:strCache>
                    <c:ptCount val="1"/>
                    <c:pt idx="0">
                      <c:v>Івано-Франківський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'!$C$339</c:f>
                  <c:strCache>
                    <c:ptCount val="1"/>
                    <c:pt idx="0">
                      <c:v>Калуський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'!$C$340</c:f>
                  <c:strCache>
                    <c:ptCount val="1"/>
                    <c:pt idx="0">
                      <c:v>Коломийський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'!$C$341</c:f>
                  <c:strCache>
                    <c:ptCount val="1"/>
                    <c:pt idx="0">
                      <c:v>Косівський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'!$C$342</c:f>
                  <c:strCache>
                    <c:ptCount val="1"/>
                    <c:pt idx="0">
                      <c:v>Надвірнянський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'!$C$343</c:f>
                  <c:strCache>
                    <c:ptCount val="1"/>
                    <c:pt idx="0">
                      <c:v>Рогатинський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'!$C$344</c:f>
                  <c:strCache>
                    <c:ptCount val="1"/>
                    <c:pt idx="0">
                      <c:v>Рожнятівський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'!$C$345</c:f>
                  <c:strCache>
                    <c:ptCount val="1"/>
                    <c:pt idx="0">
                      <c:v>Снятинський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'!$C$346</c:f>
                  <c:strCache>
                    <c:ptCount val="1"/>
                    <c:pt idx="0">
                      <c:v>Тисменицький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'!$C$347</c:f>
                  <c:strCache>
                    <c:ptCount val="1"/>
                    <c:pt idx="0">
                      <c:v>Тлумацький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'!$C$348</c:f>
                  <c:strCache>
                    <c:ptCount val="1"/>
                    <c:pt idx="0">
                      <c:v>Яремчанський міський суд Івано-Франківської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'!$F$332:$F$348</c:f>
              <c:numCache>
                <c:formatCode>#,##0_ ;[Red]\-#,##0\ </c:formatCode>
                <c:ptCount val="17"/>
                <c:pt idx="0">
                  <c:v>884.36</c:v>
                </c:pt>
                <c:pt idx="1">
                  <c:v>216.12</c:v>
                </c:pt>
                <c:pt idx="2">
                  <c:v>205.59</c:v>
                </c:pt>
                <c:pt idx="3">
                  <c:v>431.24</c:v>
                </c:pt>
                <c:pt idx="4">
                  <c:v>397.9</c:v>
                </c:pt>
                <c:pt idx="5">
                  <c:v>612.28</c:v>
                </c:pt>
                <c:pt idx="6">
                  <c:v>3480.06</c:v>
                </c:pt>
                <c:pt idx="7">
                  <c:v>1128.45</c:v>
                </c:pt>
                <c:pt idx="8">
                  <c:v>1465.31</c:v>
                </c:pt>
                <c:pt idx="9">
                  <c:v>704.31</c:v>
                </c:pt>
                <c:pt idx="10">
                  <c:v>777.29</c:v>
                </c:pt>
                <c:pt idx="11">
                  <c:v>1002.05</c:v>
                </c:pt>
                <c:pt idx="12">
                  <c:v>552.66999999999996</c:v>
                </c:pt>
                <c:pt idx="13">
                  <c:v>1354.21</c:v>
                </c:pt>
                <c:pt idx="14">
                  <c:v>656.16</c:v>
                </c:pt>
                <c:pt idx="15">
                  <c:v>260.02999999999997</c:v>
                </c:pt>
                <c:pt idx="16">
                  <c:v>182.71</c:v>
                </c:pt>
              </c:numCache>
            </c:numRef>
          </c:xVal>
          <c:yVal>
            <c:numRef>
              <c:f>'графіки '!$G$332:$G$348</c:f>
              <c:numCache>
                <c:formatCode>#,##0.0_ ;[Red]\-#,##0.0\ </c:formatCode>
                <c:ptCount val="17"/>
                <c:pt idx="0">
                  <c:v>2.98</c:v>
                </c:pt>
                <c:pt idx="1">
                  <c:v>2.6360000000000001</c:v>
                </c:pt>
                <c:pt idx="2">
                  <c:v>0.98799999999999999</c:v>
                </c:pt>
                <c:pt idx="3">
                  <c:v>2.7519999999999998</c:v>
                </c:pt>
                <c:pt idx="4">
                  <c:v>2.996</c:v>
                </c:pt>
                <c:pt idx="5">
                  <c:v>4.9560000000000004</c:v>
                </c:pt>
                <c:pt idx="6">
                  <c:v>15.295999999999999</c:v>
                </c:pt>
                <c:pt idx="7">
                  <c:v>5.984</c:v>
                </c:pt>
                <c:pt idx="8">
                  <c:v>7.02</c:v>
                </c:pt>
                <c:pt idx="9">
                  <c:v>2.496</c:v>
                </c:pt>
                <c:pt idx="10">
                  <c:v>2.94</c:v>
                </c:pt>
                <c:pt idx="11">
                  <c:v>3</c:v>
                </c:pt>
                <c:pt idx="12">
                  <c:v>3.956</c:v>
                </c:pt>
                <c:pt idx="13">
                  <c:v>2.976</c:v>
                </c:pt>
                <c:pt idx="14">
                  <c:v>2.9159999999999999</c:v>
                </c:pt>
                <c:pt idx="15">
                  <c:v>2.34</c:v>
                </c:pt>
                <c:pt idx="16">
                  <c:v>0.53200000000000003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418944"/>
        <c:axId val="130425216"/>
      </c:scatterChart>
      <c:valAx>
        <c:axId val="130418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0425216"/>
        <c:crosses val="autoZero"/>
        <c:crossBetween val="midCat"/>
      </c:valAx>
      <c:valAx>
        <c:axId val="13042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41894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місцевими господарськими судами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5234529914529915"/>
          <c:w val="0.86444191919191904"/>
          <c:h val="0.7478613247863248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'!$C$36</c:f>
                  <c:strCache>
                    <c:ptCount val="1"/>
                    <c:pt idx="0">
                      <c:v>Господарський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'!$C$37</c:f>
                  <c:strCache>
                    <c:ptCount val="1"/>
                    <c:pt idx="0">
                      <c:v>Господарський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'!$C$38</c:f>
                  <c:strCache>
                    <c:ptCount val="1"/>
                    <c:pt idx="0">
                      <c:v>Господарський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'!$C$39</c:f>
                  <c:strCache>
                    <c:ptCount val="1"/>
                    <c:pt idx="0">
                      <c:v>Господарський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'!$C$40</c:f>
                  <c:strCache>
                    <c:ptCount val="1"/>
                    <c:pt idx="0">
                      <c:v>Господарський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'!$C$41</c:f>
                  <c:strCache>
                    <c:ptCount val="1"/>
                    <c:pt idx="0">
                      <c:v>Господарський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'!$C$42</c:f>
                  <c:strCache>
                    <c:ptCount val="1"/>
                    <c:pt idx="0">
                      <c:v>Господарський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'!$C$43</c:f>
                  <c:strCache>
                    <c:ptCount val="1"/>
                    <c:pt idx="0">
                      <c:v>Господарський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'!$C$44</c:f>
                  <c:strCache>
                    <c:ptCount val="1"/>
                    <c:pt idx="0">
                      <c:v>Господарський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'!$C$45</c:f>
                  <c:strCache>
                    <c:ptCount val="1"/>
                    <c:pt idx="0">
                      <c:v>Господарський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'!$C$46</c:f>
                  <c:strCache>
                    <c:ptCount val="1"/>
                    <c:pt idx="0">
                      <c:v>Господарський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'!$C$47</c:f>
                  <c:strCache>
                    <c:ptCount val="1"/>
                    <c:pt idx="0">
                      <c:v>Господарський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'!$C$48</c:f>
                  <c:strCache>
                    <c:ptCount val="1"/>
                    <c:pt idx="0">
                      <c:v>Господарський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'!$C$49</c:f>
                  <c:strCache>
                    <c:ptCount val="1"/>
                    <c:pt idx="0">
                      <c:v>Господарський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'!$C$50</c:f>
                  <c:strCache>
                    <c:ptCount val="1"/>
                    <c:pt idx="0">
                      <c:v>Господарський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'!$C$51</c:f>
                  <c:strCache>
                    <c:ptCount val="1"/>
                    <c:pt idx="0">
                      <c:v>Господарський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'!$C$52</c:f>
                  <c:strCache>
                    <c:ptCount val="1"/>
                    <c:pt idx="0">
                      <c:v>Господарський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'!$C$53</c:f>
                  <c:strCache>
                    <c:ptCount val="1"/>
                    <c:pt idx="0">
                      <c:v>Господарський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'!$C$54</c:f>
                  <c:strCache>
                    <c:ptCount val="1"/>
                    <c:pt idx="0">
                      <c:v>Господарський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'!$C$55</c:f>
                  <c:strCache>
                    <c:ptCount val="1"/>
                    <c:pt idx="0">
                      <c:v>Господарський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'!$C$56</c:f>
                  <c:strCache>
                    <c:ptCount val="1"/>
                    <c:pt idx="0">
                      <c:v>Господарський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'!$C$57</c:f>
                  <c:strCache>
                    <c:ptCount val="1"/>
                    <c:pt idx="0">
                      <c:v>Господарський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'!$C$58</c:f>
                  <c:strCache>
                    <c:ptCount val="1"/>
                    <c:pt idx="0">
                      <c:v>Господарський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'!$C$59</c:f>
                  <c:strCache>
                    <c:ptCount val="1"/>
                    <c:pt idx="0">
                      <c:v>Господарський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'!$C$60</c:f>
                  <c:strCache>
                    <c:ptCount val="1"/>
                    <c:pt idx="0">
                      <c:v>Господарський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'!$F$36:$F$60</c:f>
              <c:numCache>
                <c:formatCode>#,##0.0_ ;[Red]\-#,##0.0\ </c:formatCode>
                <c:ptCount val="25"/>
                <c:pt idx="0">
                  <c:v>855.77</c:v>
                </c:pt>
                <c:pt idx="1">
                  <c:v>922.46</c:v>
                </c:pt>
                <c:pt idx="2">
                  <c:v>5412.09</c:v>
                </c:pt>
                <c:pt idx="3">
                  <c:v>2611.9499999999998</c:v>
                </c:pt>
                <c:pt idx="4">
                  <c:v>1190.6300000000001</c:v>
                </c:pt>
                <c:pt idx="5">
                  <c:v>660.41</c:v>
                </c:pt>
                <c:pt idx="6">
                  <c:v>2408.42</c:v>
                </c:pt>
                <c:pt idx="7">
                  <c:v>1150.44</c:v>
                </c:pt>
                <c:pt idx="8">
                  <c:v>3685.14</c:v>
                </c:pt>
                <c:pt idx="9">
                  <c:v>862.82</c:v>
                </c:pt>
                <c:pt idx="10">
                  <c:v>575.38</c:v>
                </c:pt>
                <c:pt idx="11">
                  <c:v>2363.63</c:v>
                </c:pt>
                <c:pt idx="12">
                  <c:v>2076.8200000000002</c:v>
                </c:pt>
                <c:pt idx="13">
                  <c:v>13783.71</c:v>
                </c:pt>
                <c:pt idx="14">
                  <c:v>3273.21</c:v>
                </c:pt>
                <c:pt idx="15">
                  <c:v>1470.27</c:v>
                </c:pt>
                <c:pt idx="16">
                  <c:v>941.38</c:v>
                </c:pt>
                <c:pt idx="17">
                  <c:v>1147.4000000000001</c:v>
                </c:pt>
                <c:pt idx="18">
                  <c:v>628.66999999999996</c:v>
                </c:pt>
                <c:pt idx="19">
                  <c:v>3918.07</c:v>
                </c:pt>
                <c:pt idx="20">
                  <c:v>1111.19</c:v>
                </c:pt>
                <c:pt idx="21">
                  <c:v>1207.56</c:v>
                </c:pt>
                <c:pt idx="22">
                  <c:v>1469.82</c:v>
                </c:pt>
                <c:pt idx="23">
                  <c:v>1501.47</c:v>
                </c:pt>
                <c:pt idx="24">
                  <c:v>936.94</c:v>
                </c:pt>
              </c:numCache>
            </c:numRef>
          </c:xVal>
          <c:yVal>
            <c:numRef>
              <c:f>'графіки '!$E$36:$E$60</c:f>
              <c:numCache>
                <c:formatCode>#,##0.0_ ;[Red]\-#,##0.0\ </c:formatCode>
                <c:ptCount val="25"/>
                <c:pt idx="0">
                  <c:v>20112.399999999998</c:v>
                </c:pt>
                <c:pt idx="1">
                  <c:v>19754.100000000002</c:v>
                </c:pt>
                <c:pt idx="2">
                  <c:v>67423.900000000009</c:v>
                </c:pt>
                <c:pt idx="3">
                  <c:v>37073.999999999993</c:v>
                </c:pt>
                <c:pt idx="4">
                  <c:v>24921.4</c:v>
                </c:pt>
                <c:pt idx="5">
                  <c:v>14112.199999999999</c:v>
                </c:pt>
                <c:pt idx="6">
                  <c:v>40742.6</c:v>
                </c:pt>
                <c:pt idx="7">
                  <c:v>29023.4</c:v>
                </c:pt>
                <c:pt idx="8">
                  <c:v>42557.19999999999</c:v>
                </c:pt>
                <c:pt idx="9">
                  <c:v>17973.599999999999</c:v>
                </c:pt>
                <c:pt idx="10">
                  <c:v>24825.8</c:v>
                </c:pt>
                <c:pt idx="11">
                  <c:v>52804.1</c:v>
                </c:pt>
                <c:pt idx="12">
                  <c:v>23417.600000000002</c:v>
                </c:pt>
                <c:pt idx="13">
                  <c:v>54129.099999999991</c:v>
                </c:pt>
                <c:pt idx="14">
                  <c:v>25522.800000000003</c:v>
                </c:pt>
                <c:pt idx="15">
                  <c:v>23521.600000000006</c:v>
                </c:pt>
                <c:pt idx="16">
                  <c:v>21188.1</c:v>
                </c:pt>
                <c:pt idx="17">
                  <c:v>23191.399999999998</c:v>
                </c:pt>
                <c:pt idx="18">
                  <c:v>76300.899999999994</c:v>
                </c:pt>
                <c:pt idx="19">
                  <c:v>17369</c:v>
                </c:pt>
                <c:pt idx="20">
                  <c:v>25306.799999999999</c:v>
                </c:pt>
                <c:pt idx="21">
                  <c:v>19595.5</c:v>
                </c:pt>
                <c:pt idx="22">
                  <c:v>17007</c:v>
                </c:pt>
                <c:pt idx="23">
                  <c:v>24010.099999999995</c:v>
                </c:pt>
                <c:pt idx="24">
                  <c:v>115717.19999999998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440128"/>
        <c:axId val="123450496"/>
      </c:scatterChart>
      <c:valAx>
        <c:axId val="123440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23450496"/>
        <c:crosses val="autoZero"/>
        <c:crossBetween val="midCat"/>
      </c:valAx>
      <c:valAx>
        <c:axId val="12345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2344012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м.Києва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358062330623307"/>
          <c:w val="0.89250378787878792"/>
          <c:h val="0.746625790424570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'!$C$351</c:f>
                  <c:strCache>
                    <c:ptCount val="1"/>
                    <c:pt idx="0">
                      <c:v>Голосіївський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'!$C$352</c:f>
                  <c:strCache>
                    <c:ptCount val="1"/>
                    <c:pt idx="0">
                      <c:v>Дарницький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'!$C$353</c:f>
                  <c:strCache>
                    <c:ptCount val="1"/>
                    <c:pt idx="0">
                      <c:v>Деснянський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'!$C$354</c:f>
                  <c:strCache>
                    <c:ptCount val="1"/>
                    <c:pt idx="0">
                      <c:v>Дніпровський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'!$C$355</c:f>
                  <c:strCache>
                    <c:ptCount val="1"/>
                    <c:pt idx="0">
                      <c:v>Оболонський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'!$C$356</c:f>
                  <c:strCache>
                    <c:ptCount val="1"/>
                    <c:pt idx="0">
                      <c:v>Печерський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'!$C$357</c:f>
                  <c:strCache>
                    <c:ptCount val="1"/>
                    <c:pt idx="0">
                      <c:v>Подільський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'!$C$358</c:f>
                  <c:strCache>
                    <c:ptCount val="1"/>
                    <c:pt idx="0">
                      <c:v>Святошинський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'!$C$359</c:f>
                  <c:strCache>
                    <c:ptCount val="1"/>
                    <c:pt idx="0">
                      <c:v>Солом'янський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'!$C$360</c:f>
                  <c:strCache>
                    <c:ptCount val="1"/>
                    <c:pt idx="0">
                      <c:v>Шевченківський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'!$F$351:$F$360</c:f>
              <c:numCache>
                <c:formatCode>#,##0_ ;[Red]\-#,##0\ </c:formatCode>
                <c:ptCount val="10"/>
                <c:pt idx="0">
                  <c:v>4643.71</c:v>
                </c:pt>
                <c:pt idx="1">
                  <c:v>4558.49</c:v>
                </c:pt>
                <c:pt idx="2">
                  <c:v>4117.7700000000004</c:v>
                </c:pt>
                <c:pt idx="3">
                  <c:v>5627.47</c:v>
                </c:pt>
                <c:pt idx="4">
                  <c:v>3553.38</c:v>
                </c:pt>
                <c:pt idx="5">
                  <c:v>9762.7199999999993</c:v>
                </c:pt>
                <c:pt idx="6">
                  <c:v>2841.66</c:v>
                </c:pt>
                <c:pt idx="7">
                  <c:v>4619.54</c:v>
                </c:pt>
                <c:pt idx="8">
                  <c:v>5619.67</c:v>
                </c:pt>
                <c:pt idx="9">
                  <c:v>7767.14</c:v>
                </c:pt>
              </c:numCache>
            </c:numRef>
          </c:xVal>
          <c:yVal>
            <c:numRef>
              <c:f>'графіки '!$G$351:$G$360</c:f>
              <c:numCache>
                <c:formatCode>#,##0.0_ ;[Red]\-#,##0.0\ </c:formatCode>
                <c:ptCount val="10"/>
                <c:pt idx="0">
                  <c:v>18.952000000000002</c:v>
                </c:pt>
                <c:pt idx="1">
                  <c:v>23.952000000000002</c:v>
                </c:pt>
                <c:pt idx="2">
                  <c:v>22.952000000000002</c:v>
                </c:pt>
                <c:pt idx="3">
                  <c:v>27.02</c:v>
                </c:pt>
                <c:pt idx="4">
                  <c:v>18.956</c:v>
                </c:pt>
                <c:pt idx="5">
                  <c:v>28.968</c:v>
                </c:pt>
                <c:pt idx="6">
                  <c:v>12.004</c:v>
                </c:pt>
                <c:pt idx="7">
                  <c:v>22.952000000000002</c:v>
                </c:pt>
                <c:pt idx="8">
                  <c:v>23.952000000000002</c:v>
                </c:pt>
                <c:pt idx="9">
                  <c:v>32.975999999999999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483328"/>
        <c:axId val="130485248"/>
      </c:scatterChart>
      <c:valAx>
        <c:axId val="13048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0485248"/>
        <c:crosses val="autoZero"/>
        <c:crossBetween val="midCat"/>
      </c:valAx>
      <c:valAx>
        <c:axId val="13048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48332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Київської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215058763845438"/>
          <c:y val="8.11350387308009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6219623885838269"/>
          <c:w val="0.89250378787878792"/>
          <c:h val="0.7380100677251288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'!$C$362</c:f>
                  <c:strCache>
                    <c:ptCount val="1"/>
                    <c:pt idx="0">
                      <c:v>Баришівський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'!$C$363</c:f>
                  <c:strCache>
                    <c:ptCount val="1"/>
                    <c:pt idx="0">
                      <c:v>Березанський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'!$C$364</c:f>
                  <c:strCache>
                    <c:ptCount val="1"/>
                    <c:pt idx="0">
                      <c:v>Білоцерківський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'!$C$365</c:f>
                  <c:strCache>
                    <c:ptCount val="1"/>
                    <c:pt idx="0">
                      <c:v>Богуславський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'!$C$366</c:f>
                  <c:strCache>
                    <c:ptCount val="1"/>
                    <c:pt idx="0">
                      <c:v>Бориспільський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'!$C$367</c:f>
                  <c:strCache>
                    <c:ptCount val="1"/>
                    <c:pt idx="0">
                      <c:v>Бородянський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'!$C$368</c:f>
                  <c:strCache>
                    <c:ptCount val="1"/>
                    <c:pt idx="0">
                      <c:v>Броварський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'!$C$369</c:f>
                  <c:strCache>
                    <c:ptCount val="1"/>
                    <c:pt idx="0">
                      <c:v>Васильківський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'!$C$370</c:f>
                  <c:strCache>
                    <c:ptCount val="1"/>
                    <c:pt idx="0">
                      <c:v>Вишгородський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'!$C$371</c:f>
                  <c:strCache>
                    <c:ptCount val="1"/>
                    <c:pt idx="0">
                      <c:v>Володарський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'!$C$372</c:f>
                  <c:strCache>
                    <c:ptCount val="1"/>
                    <c:pt idx="0">
                      <c:v>Згурівський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'!$C$373</c:f>
                  <c:strCache>
                    <c:ptCount val="1"/>
                    <c:pt idx="0">
                      <c:v>Іванківський районний 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'!$C$374</c:f>
                  <c:strCache>
                    <c:ptCount val="1"/>
                    <c:pt idx="0">
                      <c:v>Ірпінський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'!$C$375</c:f>
                  <c:strCache>
                    <c:ptCount val="1"/>
                    <c:pt idx="0">
                      <c:v>Кагарлицький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'!$C$376</c:f>
                  <c:strCache>
                    <c:ptCount val="1"/>
                    <c:pt idx="0">
                      <c:v>Києво-Святошинський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'!$C$377</c:f>
                  <c:strCache>
                    <c:ptCount val="1"/>
                    <c:pt idx="0">
                      <c:v>Макарівський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'!$C$378</c:f>
                  <c:strCache>
                    <c:ptCount val="1"/>
                    <c:pt idx="0">
                      <c:v>Миронівський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'!$C$379</c:f>
                  <c:strCache>
                    <c:ptCount val="1"/>
                    <c:pt idx="0">
                      <c:v>Обухівський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'!$C$380</c:f>
                  <c:strCache>
                    <c:ptCount val="1"/>
                    <c:pt idx="0">
                      <c:v>Переяслав-Хмельницький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'!$C$381</c:f>
                  <c:strCache>
                    <c:ptCount val="1"/>
                    <c:pt idx="0">
                      <c:v>Ржищевський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'!$C$382</c:f>
                  <c:strCache>
                    <c:ptCount val="1"/>
                    <c:pt idx="0">
                      <c:v>Рокитнянський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'!$C$383</c:f>
                  <c:strCache>
                    <c:ptCount val="1"/>
                    <c:pt idx="0">
                      <c:v>Сквирський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'!$C$384</c:f>
                  <c:strCache>
                    <c:ptCount val="1"/>
                    <c:pt idx="0">
                      <c:v>Славутицький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'!$C$385</c:f>
                  <c:strCache>
                    <c:ptCount val="1"/>
                    <c:pt idx="0">
                      <c:v>Ставищенський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'!$C$386</c:f>
                  <c:strCache>
                    <c:ptCount val="1"/>
                    <c:pt idx="0">
                      <c:v>Таращанський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'!$C$387</c:f>
                  <c:strCache>
                    <c:ptCount val="1"/>
                    <c:pt idx="0">
                      <c:v>Тетіївський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'!$C$388</c:f>
                  <c:strCache>
                    <c:ptCount val="1"/>
                    <c:pt idx="0">
                      <c:v>Фастівський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'!$C$389</c:f>
                  <c:strCache>
                    <c:ptCount val="1"/>
                    <c:pt idx="0">
                      <c:v>Яготинський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'!$F$362:$F$389</c:f>
              <c:numCache>
                <c:formatCode>#,##0_ ;[Red]\-#,##0\ </c:formatCode>
                <c:ptCount val="28"/>
                <c:pt idx="0">
                  <c:v>531.46</c:v>
                </c:pt>
                <c:pt idx="1">
                  <c:v>186.87</c:v>
                </c:pt>
                <c:pt idx="2">
                  <c:v>7641.17</c:v>
                </c:pt>
                <c:pt idx="3">
                  <c:v>956.42</c:v>
                </c:pt>
                <c:pt idx="4">
                  <c:v>2397.15</c:v>
                </c:pt>
                <c:pt idx="5">
                  <c:v>736.07</c:v>
                </c:pt>
                <c:pt idx="6">
                  <c:v>2213.39</c:v>
                </c:pt>
                <c:pt idx="7">
                  <c:v>1401.88</c:v>
                </c:pt>
                <c:pt idx="8">
                  <c:v>1106.06</c:v>
                </c:pt>
                <c:pt idx="9">
                  <c:v>283</c:v>
                </c:pt>
                <c:pt idx="10">
                  <c:v>210.55</c:v>
                </c:pt>
                <c:pt idx="11">
                  <c:v>698.94</c:v>
                </c:pt>
                <c:pt idx="12">
                  <c:v>1695.73</c:v>
                </c:pt>
                <c:pt idx="13">
                  <c:v>1088.1300000000001</c:v>
                </c:pt>
                <c:pt idx="14">
                  <c:v>3061.99</c:v>
                </c:pt>
                <c:pt idx="15">
                  <c:v>668.38</c:v>
                </c:pt>
                <c:pt idx="16">
                  <c:v>397.44</c:v>
                </c:pt>
                <c:pt idx="17">
                  <c:v>3091.94</c:v>
                </c:pt>
                <c:pt idx="18">
                  <c:v>572.1</c:v>
                </c:pt>
                <c:pt idx="19">
                  <c:v>76.709999999999994</c:v>
                </c:pt>
                <c:pt idx="20">
                  <c:v>1542.23</c:v>
                </c:pt>
                <c:pt idx="21">
                  <c:v>484.18</c:v>
                </c:pt>
                <c:pt idx="22">
                  <c:v>218.3</c:v>
                </c:pt>
                <c:pt idx="23">
                  <c:v>246.18</c:v>
                </c:pt>
                <c:pt idx="24">
                  <c:v>499.67</c:v>
                </c:pt>
                <c:pt idx="25">
                  <c:v>360.61</c:v>
                </c:pt>
                <c:pt idx="26">
                  <c:v>1152.42</c:v>
                </c:pt>
                <c:pt idx="27">
                  <c:v>405.7</c:v>
                </c:pt>
              </c:numCache>
            </c:numRef>
          </c:xVal>
          <c:yVal>
            <c:numRef>
              <c:f>'графіки '!$G$362:$G$389</c:f>
              <c:numCache>
                <c:formatCode>#,##0.0_ ;[Red]\-#,##0.0\ </c:formatCode>
                <c:ptCount val="28"/>
                <c:pt idx="0">
                  <c:v>3.3839999999999999</c:v>
                </c:pt>
                <c:pt idx="1">
                  <c:v>3.6640000000000001</c:v>
                </c:pt>
                <c:pt idx="2">
                  <c:v>14.44</c:v>
                </c:pt>
                <c:pt idx="3">
                  <c:v>2.984</c:v>
                </c:pt>
                <c:pt idx="4">
                  <c:v>9.4480000000000004</c:v>
                </c:pt>
                <c:pt idx="5">
                  <c:v>3.996</c:v>
                </c:pt>
                <c:pt idx="6">
                  <c:v>10.84</c:v>
                </c:pt>
                <c:pt idx="7">
                  <c:v>5.9279999999999999</c:v>
                </c:pt>
                <c:pt idx="8">
                  <c:v>7.52</c:v>
                </c:pt>
                <c:pt idx="9">
                  <c:v>2.9319999999999999</c:v>
                </c:pt>
                <c:pt idx="10">
                  <c:v>2.44</c:v>
                </c:pt>
                <c:pt idx="11">
                  <c:v>4.8760000000000003</c:v>
                </c:pt>
                <c:pt idx="12">
                  <c:v>9.8480000000000008</c:v>
                </c:pt>
                <c:pt idx="13">
                  <c:v>3.9039999999999999</c:v>
                </c:pt>
                <c:pt idx="14">
                  <c:v>10.196</c:v>
                </c:pt>
                <c:pt idx="15">
                  <c:v>2.9</c:v>
                </c:pt>
                <c:pt idx="16">
                  <c:v>2.88</c:v>
                </c:pt>
                <c:pt idx="17">
                  <c:v>7.4560000000000004</c:v>
                </c:pt>
                <c:pt idx="18">
                  <c:v>4.8280000000000003</c:v>
                </c:pt>
                <c:pt idx="19">
                  <c:v>1.988</c:v>
                </c:pt>
                <c:pt idx="20">
                  <c:v>3.008</c:v>
                </c:pt>
                <c:pt idx="21">
                  <c:v>3.8079999999999998</c:v>
                </c:pt>
                <c:pt idx="22">
                  <c:v>1.96</c:v>
                </c:pt>
                <c:pt idx="23">
                  <c:v>2.9159999999999999</c:v>
                </c:pt>
                <c:pt idx="24">
                  <c:v>2.1960000000000002</c:v>
                </c:pt>
                <c:pt idx="25">
                  <c:v>1.992</c:v>
                </c:pt>
                <c:pt idx="26">
                  <c:v>9.8000000000000007</c:v>
                </c:pt>
                <c:pt idx="27">
                  <c:v>2.1840000000000002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612224"/>
        <c:axId val="131019904"/>
      </c:scatterChart>
      <c:valAx>
        <c:axId val="13061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019904"/>
        <c:crosses val="autoZero"/>
        <c:crossBetween val="midCat"/>
      </c:valAx>
      <c:valAx>
        <c:axId val="13101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61222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Кіровоградської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759028172918162E-2"/>
          <c:y val="0.15419463223418847"/>
          <c:w val="0.89250378787878792"/>
          <c:h val="0.7460118559707091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'!$C$391</c:f>
                  <c:strCache>
                    <c:ptCount val="1"/>
                    <c:pt idx="0">
                      <c:v>Бобринецький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'!$C$392</c:f>
                  <c:strCache>
                    <c:ptCount val="1"/>
                    <c:pt idx="0">
                      <c:v>Вільшанський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'!$C$393</c:f>
                  <c:strCache>
                    <c:ptCount val="1"/>
                    <c:pt idx="0">
                      <c:v>Гайворонський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'!$C$394</c:f>
                  <c:strCache>
                    <c:ptCount val="1"/>
                    <c:pt idx="0">
                      <c:v>Голованівський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'!$C$395</c:f>
                  <c:strCache>
                    <c:ptCount val="1"/>
                    <c:pt idx="0">
                      <c:v>Добровеличківський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'!$C$396</c:f>
                  <c:strCache>
                    <c:ptCount val="1"/>
                    <c:pt idx="0">
                      <c:v>Долинський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'!$C$397</c:f>
                  <c:strCache>
                    <c:ptCount val="1"/>
                    <c:pt idx="0">
                      <c:v>Знам'янський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'!$C$398</c:f>
                  <c:strCache>
                    <c:ptCount val="1"/>
                    <c:pt idx="0">
                      <c:v>Кіровоградський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'!$C$399</c:f>
                  <c:strCache>
                    <c:ptCount val="1"/>
                    <c:pt idx="0">
                      <c:v>Кіровський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'!$C$400</c:f>
                  <c:strCache>
                    <c:ptCount val="1"/>
                    <c:pt idx="0">
                      <c:v>Компаніївський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'!$C$401</c:f>
                  <c:strCache>
                    <c:ptCount val="1"/>
                    <c:pt idx="0">
                      <c:v>Ленінський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'!$C$402</c:f>
                  <c:strCache>
                    <c:ptCount val="1"/>
                    <c:pt idx="0">
                      <c:v>Маловисківський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'!$C$403</c:f>
                  <c:strCache>
                    <c:ptCount val="1"/>
                    <c:pt idx="0">
                      <c:v>Новгородківський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'!$C$404</c:f>
                  <c:strCache>
                    <c:ptCount val="1"/>
                    <c:pt idx="0">
                      <c:v>Новоархангельський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'!$C$405</c:f>
                  <c:strCache>
                    <c:ptCount val="1"/>
                    <c:pt idx="0">
                      <c:v>Новомиргородський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'!$C$406</c:f>
                  <c:strCache>
                    <c:ptCount val="1"/>
                    <c:pt idx="0">
                      <c:v>Новоукраїнський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'!$C$407</c:f>
                  <c:strCache>
                    <c:ptCount val="1"/>
                    <c:pt idx="0">
                      <c:v>Олександрівський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'!$C$408</c:f>
                  <c:strCache>
                    <c:ptCount val="1"/>
                    <c:pt idx="0">
                      <c:v>Олександрійський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'!$C$409</c:f>
                  <c:strCache>
                    <c:ptCount val="1"/>
                    <c:pt idx="0">
                      <c:v>Онуфріївський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'!$C$410</c:f>
                  <c:strCache>
                    <c:ptCount val="1"/>
                    <c:pt idx="0">
                      <c:v>Петрівський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'!$C$411</c:f>
                  <c:strCache>
                    <c:ptCount val="1"/>
                    <c:pt idx="0">
                      <c:v>Світловодський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'!$C$412</c:f>
                  <c:strCache>
                    <c:ptCount val="1"/>
                    <c:pt idx="0">
                      <c:v>Ульяновський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'!$C$413</c:f>
                  <c:strCache>
                    <c:ptCount val="1"/>
                    <c:pt idx="0">
                      <c:v>Устинівський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'!$F$391:$F$413</c:f>
              <c:numCache>
                <c:formatCode>#,##0_ ;[Red]\-#,##0\ </c:formatCode>
                <c:ptCount val="23"/>
                <c:pt idx="0">
                  <c:v>345.11</c:v>
                </c:pt>
                <c:pt idx="1">
                  <c:v>136.04</c:v>
                </c:pt>
                <c:pt idx="2">
                  <c:v>870.37</c:v>
                </c:pt>
                <c:pt idx="3">
                  <c:v>326.94</c:v>
                </c:pt>
                <c:pt idx="4">
                  <c:v>606.75</c:v>
                </c:pt>
                <c:pt idx="5">
                  <c:v>393.35</c:v>
                </c:pt>
                <c:pt idx="6">
                  <c:v>816.28</c:v>
                </c:pt>
                <c:pt idx="7">
                  <c:v>538.13</c:v>
                </c:pt>
                <c:pt idx="8">
                  <c:v>2328.19</c:v>
                </c:pt>
                <c:pt idx="9">
                  <c:v>221.15</c:v>
                </c:pt>
                <c:pt idx="10">
                  <c:v>1696.47</c:v>
                </c:pt>
                <c:pt idx="11">
                  <c:v>458.17</c:v>
                </c:pt>
                <c:pt idx="12">
                  <c:v>194.86</c:v>
                </c:pt>
                <c:pt idx="13">
                  <c:v>255.29</c:v>
                </c:pt>
                <c:pt idx="14">
                  <c:v>328.98</c:v>
                </c:pt>
                <c:pt idx="15">
                  <c:v>1511.55</c:v>
                </c:pt>
                <c:pt idx="16">
                  <c:v>421.25</c:v>
                </c:pt>
                <c:pt idx="17">
                  <c:v>1680.51</c:v>
                </c:pt>
                <c:pt idx="18">
                  <c:v>101.82</c:v>
                </c:pt>
                <c:pt idx="19">
                  <c:v>316.61</c:v>
                </c:pt>
                <c:pt idx="20">
                  <c:v>1001.26</c:v>
                </c:pt>
                <c:pt idx="21">
                  <c:v>349.51</c:v>
                </c:pt>
                <c:pt idx="22">
                  <c:v>157.35</c:v>
                </c:pt>
              </c:numCache>
            </c:numRef>
          </c:xVal>
          <c:yVal>
            <c:numRef>
              <c:f>'графіки '!$G$391:$G$413</c:f>
              <c:numCache>
                <c:formatCode>#,##0.0_ ;[Red]\-#,##0.0\ </c:formatCode>
                <c:ptCount val="23"/>
                <c:pt idx="0">
                  <c:v>2.9159999999999999</c:v>
                </c:pt>
                <c:pt idx="1">
                  <c:v>1.9239999999999999</c:v>
                </c:pt>
                <c:pt idx="2">
                  <c:v>1.736</c:v>
                </c:pt>
                <c:pt idx="3">
                  <c:v>3.8079999999999998</c:v>
                </c:pt>
                <c:pt idx="4">
                  <c:v>2.04</c:v>
                </c:pt>
                <c:pt idx="5">
                  <c:v>2.02</c:v>
                </c:pt>
                <c:pt idx="6">
                  <c:v>8.32</c:v>
                </c:pt>
                <c:pt idx="7">
                  <c:v>4.944</c:v>
                </c:pt>
                <c:pt idx="8">
                  <c:v>13.536</c:v>
                </c:pt>
                <c:pt idx="9">
                  <c:v>3.048</c:v>
                </c:pt>
                <c:pt idx="10">
                  <c:v>9.7159999999999993</c:v>
                </c:pt>
                <c:pt idx="11">
                  <c:v>2.8639999999999999</c:v>
                </c:pt>
                <c:pt idx="12">
                  <c:v>1.5680000000000001</c:v>
                </c:pt>
                <c:pt idx="13">
                  <c:v>2.9079999999999999</c:v>
                </c:pt>
                <c:pt idx="14">
                  <c:v>2.996</c:v>
                </c:pt>
                <c:pt idx="15">
                  <c:v>3.6320000000000001</c:v>
                </c:pt>
                <c:pt idx="16">
                  <c:v>2.992</c:v>
                </c:pt>
                <c:pt idx="17">
                  <c:v>10.464</c:v>
                </c:pt>
                <c:pt idx="18">
                  <c:v>1.4319999999999999</c:v>
                </c:pt>
                <c:pt idx="19">
                  <c:v>2.8359999999999999</c:v>
                </c:pt>
                <c:pt idx="20">
                  <c:v>8.8759999999999994</c:v>
                </c:pt>
                <c:pt idx="21">
                  <c:v>2.96</c:v>
                </c:pt>
                <c:pt idx="22">
                  <c:v>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875392"/>
        <c:axId val="130877312"/>
      </c:scatterChart>
      <c:valAx>
        <c:axId val="130875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0877312"/>
        <c:crosses val="autoZero"/>
        <c:crossBetween val="midCat"/>
      </c:valAx>
      <c:valAx>
        <c:axId val="130877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87539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Луганської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877692307692308"/>
          <c:w val="0.89250378787878792"/>
          <c:h val="0.761429700854700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'!$C$415</c:f>
                  <c:strCache>
                    <c:ptCount val="1"/>
                    <c:pt idx="0">
                      <c:v>Біловодський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'!$C$416</c:f>
                  <c:strCache>
                    <c:ptCount val="1"/>
                    <c:pt idx="0">
                      <c:v>Білокуракинський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'!$C$417</c:f>
                  <c:strCache>
                    <c:ptCount val="1"/>
                    <c:pt idx="0">
                      <c:v>Кремінський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'!$C$418</c:f>
                  <c:strCache>
                    <c:ptCount val="1"/>
                    <c:pt idx="0">
                      <c:v>Лисичанський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'!$C$419</c:f>
                  <c:strCache>
                    <c:ptCount val="1"/>
                    <c:pt idx="0">
                      <c:v>Марківський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'!$C$420</c:f>
                  <c:strCache>
                    <c:ptCount val="1"/>
                    <c:pt idx="0">
                      <c:v>Міловський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'!$C$421</c:f>
                  <c:strCache>
                    <c:ptCount val="1"/>
                    <c:pt idx="0">
                      <c:v>Новоайдарський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'!$C$422</c:f>
                  <c:strCache>
                    <c:ptCount val="1"/>
                    <c:pt idx="0">
                      <c:v>Новопсковський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'!$C$423</c:f>
                  <c:strCache>
                    <c:ptCount val="1"/>
                    <c:pt idx="0">
                      <c:v>Попаснянський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'!$C$424</c:f>
                  <c:strCache>
                    <c:ptCount val="1"/>
                    <c:pt idx="0">
                      <c:v>Рубіжанський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'!$C$425</c:f>
                  <c:strCache>
                    <c:ptCount val="1"/>
                    <c:pt idx="0">
                      <c:v>Сватівський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'!$C$426</c:f>
                  <c:strCache>
                    <c:ptCount val="1"/>
                    <c:pt idx="0">
                      <c:v>Сєвєродонецький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'!$C$427</c:f>
                  <c:strCache>
                    <c:ptCount val="1"/>
                    <c:pt idx="0">
                      <c:v>Старобільський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'!$C$428</c:f>
                  <c:strCache>
                    <c:ptCount val="1"/>
                    <c:pt idx="0">
                      <c:v>Троїцький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'!$F$415:$F$428</c:f>
              <c:numCache>
                <c:formatCode>#,##0_ ;[Red]\-#,##0\ </c:formatCode>
                <c:ptCount val="14"/>
                <c:pt idx="0">
                  <c:v>1031.72</c:v>
                </c:pt>
                <c:pt idx="1">
                  <c:v>691.36</c:v>
                </c:pt>
                <c:pt idx="2">
                  <c:v>811.93</c:v>
                </c:pt>
                <c:pt idx="3">
                  <c:v>1808.87</c:v>
                </c:pt>
                <c:pt idx="4">
                  <c:v>365.13</c:v>
                </c:pt>
                <c:pt idx="5">
                  <c:v>375.26</c:v>
                </c:pt>
                <c:pt idx="6">
                  <c:v>671.77</c:v>
                </c:pt>
                <c:pt idx="7">
                  <c:v>517.97</c:v>
                </c:pt>
                <c:pt idx="8">
                  <c:v>822.56</c:v>
                </c:pt>
                <c:pt idx="9">
                  <c:v>823.28</c:v>
                </c:pt>
                <c:pt idx="10">
                  <c:v>2121.81</c:v>
                </c:pt>
                <c:pt idx="11">
                  <c:v>2540.73</c:v>
                </c:pt>
                <c:pt idx="12">
                  <c:v>1494.16</c:v>
                </c:pt>
                <c:pt idx="13">
                  <c:v>458.28</c:v>
                </c:pt>
              </c:numCache>
            </c:numRef>
          </c:xVal>
          <c:yVal>
            <c:numRef>
              <c:f>'графіки '!$G$415:$G$428</c:f>
              <c:numCache>
                <c:formatCode>#,##0.0_ ;[Red]\-#,##0.0\ </c:formatCode>
                <c:ptCount val="14"/>
                <c:pt idx="0">
                  <c:v>4.7320000000000002</c:v>
                </c:pt>
                <c:pt idx="1">
                  <c:v>1.9079999999999999</c:v>
                </c:pt>
                <c:pt idx="2">
                  <c:v>4.476</c:v>
                </c:pt>
                <c:pt idx="3">
                  <c:v>6.7039999999999997</c:v>
                </c:pt>
                <c:pt idx="4">
                  <c:v>4.5199999999999996</c:v>
                </c:pt>
                <c:pt idx="5">
                  <c:v>2.5880000000000001</c:v>
                </c:pt>
                <c:pt idx="6">
                  <c:v>2.972</c:v>
                </c:pt>
                <c:pt idx="7">
                  <c:v>2.992</c:v>
                </c:pt>
                <c:pt idx="8">
                  <c:v>1.472</c:v>
                </c:pt>
                <c:pt idx="9">
                  <c:v>21.103999999999999</c:v>
                </c:pt>
                <c:pt idx="10">
                  <c:v>6.4119999999999999</c:v>
                </c:pt>
                <c:pt idx="11">
                  <c:v>10.968</c:v>
                </c:pt>
                <c:pt idx="12">
                  <c:v>8.6240000000000006</c:v>
                </c:pt>
                <c:pt idx="13">
                  <c:v>1.988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0936192"/>
        <c:axId val="131343872"/>
      </c:scatterChart>
      <c:valAx>
        <c:axId val="13093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343872"/>
        <c:crosses val="autoZero"/>
        <c:crossBetween val="midCat"/>
      </c:valAx>
      <c:valAx>
        <c:axId val="131343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093619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Львівської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877692307692308"/>
          <c:w val="0.89250378787878792"/>
          <c:h val="0.7614297008547008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'!$C$432</c:f>
                  <c:strCache>
                    <c:ptCount val="1"/>
                    <c:pt idx="0">
                      <c:v>Бориславський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'!$C$433</c:f>
                  <c:strCache>
                    <c:ptCount val="1"/>
                    <c:pt idx="0">
                      <c:v>Бродівський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'!$C$434</c:f>
                  <c:strCache>
                    <c:ptCount val="1"/>
                    <c:pt idx="0">
                      <c:v>Буський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'!$C$435</c:f>
                  <c:strCache>
                    <c:ptCount val="1"/>
                    <c:pt idx="0">
                      <c:v>Галицький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'!$C$436</c:f>
                  <c:strCache>
                    <c:ptCount val="1"/>
                    <c:pt idx="0">
                      <c:v>Городоцький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'!$C$437</c:f>
                  <c:strCache>
                    <c:ptCount val="1"/>
                    <c:pt idx="0">
                      <c:v>Дрогобицький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'!$C$438</c:f>
                  <c:strCache>
                    <c:ptCount val="1"/>
                    <c:pt idx="0">
                      <c:v>Жидачівський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'!$C$439</c:f>
                  <c:strCache>
                    <c:ptCount val="1"/>
                    <c:pt idx="0">
                      <c:v>Жовківський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'!$C$440</c:f>
                  <c:strCache>
                    <c:ptCount val="1"/>
                    <c:pt idx="0">
                      <c:v>Залізничний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'!$C$441</c:f>
                  <c:strCache>
                    <c:ptCount val="1"/>
                    <c:pt idx="0">
                      <c:v>Золочівський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'!$C$442</c:f>
                  <c:strCache>
                    <c:ptCount val="1"/>
                    <c:pt idx="0">
                      <c:v>Кам'янка-Бузький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'!$C$443</c:f>
                  <c:strCache>
                    <c:ptCount val="1"/>
                    <c:pt idx="0">
                      <c:v>Личаківський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'!$C$444</c:f>
                  <c:strCache>
                    <c:ptCount val="1"/>
                    <c:pt idx="0">
                      <c:v>Миколаївський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'!$C$445</c:f>
                  <c:strCache>
                    <c:ptCount val="1"/>
                    <c:pt idx="0">
                      <c:v>Мостиський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'!$C$446</c:f>
                  <c:strCache>
                    <c:ptCount val="1"/>
                    <c:pt idx="0">
                      <c:v>Перемишлянський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'!$C$447</c:f>
                  <c:strCache>
                    <c:ptCount val="1"/>
                    <c:pt idx="0">
                      <c:v>Пустомитівський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'!$C$448</c:f>
                  <c:strCache>
                    <c:ptCount val="1"/>
                    <c:pt idx="0">
                      <c:v>Радехівський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'!$C$449</c:f>
                  <c:strCache>
                    <c:ptCount val="1"/>
                    <c:pt idx="0">
                      <c:v>Самбірський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'!$C$450</c:f>
                  <c:strCache>
                    <c:ptCount val="1"/>
                    <c:pt idx="0">
                      <c:v>Сихівський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'!$C$451</c:f>
                  <c:strCache>
                    <c:ptCount val="1"/>
                    <c:pt idx="0">
                      <c:v>Сколівський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'!$C$452</c:f>
                  <c:strCache>
                    <c:ptCount val="1"/>
                    <c:pt idx="0">
                      <c:v>Сокальський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'!$C$453</c:f>
                  <c:strCache>
                    <c:ptCount val="1"/>
                    <c:pt idx="0">
                      <c:v>Старосамбірський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'!$C$454</c:f>
                  <c:strCache>
                    <c:ptCount val="1"/>
                    <c:pt idx="0">
                      <c:v>Стрийський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'!$C$455</c:f>
                  <c:strCache>
                    <c:ptCount val="1"/>
                    <c:pt idx="0">
                      <c:v>Трускавецький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'!$C$456</c:f>
                  <c:strCache>
                    <c:ptCount val="1"/>
                    <c:pt idx="0">
                      <c:v>Турківський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'!$C$457</c:f>
                  <c:strCache>
                    <c:ptCount val="1"/>
                    <c:pt idx="0">
                      <c:v>Франківський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'!$C$458</c:f>
                  <c:strCache>
                    <c:ptCount val="1"/>
                    <c:pt idx="0">
                      <c:v>Червоноградський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'!$C$459</c:f>
                  <c:strCache>
                    <c:ptCount val="1"/>
                    <c:pt idx="0">
                      <c:v>Шевченківський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'!$C$460</c:f>
                  <c:strCache>
                    <c:ptCount val="1"/>
                    <c:pt idx="0">
                      <c:v>Яворівський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'!$F$432:$F$460</c:f>
              <c:numCache>
                <c:formatCode>#,##0_ ;[Red]\-#,##0\ </c:formatCode>
                <c:ptCount val="29"/>
                <c:pt idx="0">
                  <c:v>505.52</c:v>
                </c:pt>
                <c:pt idx="1">
                  <c:v>466.04</c:v>
                </c:pt>
                <c:pt idx="2">
                  <c:v>464.95</c:v>
                </c:pt>
                <c:pt idx="3">
                  <c:v>3029.18</c:v>
                </c:pt>
                <c:pt idx="4">
                  <c:v>569.34</c:v>
                </c:pt>
                <c:pt idx="5">
                  <c:v>1640.18</c:v>
                </c:pt>
                <c:pt idx="6">
                  <c:v>383.94</c:v>
                </c:pt>
                <c:pt idx="7">
                  <c:v>868.26</c:v>
                </c:pt>
                <c:pt idx="8">
                  <c:v>1789.91</c:v>
                </c:pt>
                <c:pt idx="9">
                  <c:v>1518.55</c:v>
                </c:pt>
                <c:pt idx="10">
                  <c:v>675.02</c:v>
                </c:pt>
                <c:pt idx="11">
                  <c:v>3439.28</c:v>
                </c:pt>
                <c:pt idx="12">
                  <c:v>712.62</c:v>
                </c:pt>
                <c:pt idx="13">
                  <c:v>498.62</c:v>
                </c:pt>
                <c:pt idx="14">
                  <c:v>412.07</c:v>
                </c:pt>
                <c:pt idx="15">
                  <c:v>1221.1300000000001</c:v>
                </c:pt>
                <c:pt idx="16">
                  <c:v>219.5</c:v>
                </c:pt>
                <c:pt idx="17">
                  <c:v>852.57</c:v>
                </c:pt>
                <c:pt idx="18">
                  <c:v>1644.19</c:v>
                </c:pt>
                <c:pt idx="19">
                  <c:v>457.31</c:v>
                </c:pt>
                <c:pt idx="20">
                  <c:v>928.07</c:v>
                </c:pt>
                <c:pt idx="21">
                  <c:v>237.19</c:v>
                </c:pt>
                <c:pt idx="22">
                  <c:v>1179.31</c:v>
                </c:pt>
                <c:pt idx="23">
                  <c:v>926.09</c:v>
                </c:pt>
                <c:pt idx="24">
                  <c:v>243.46</c:v>
                </c:pt>
                <c:pt idx="25">
                  <c:v>1528.48</c:v>
                </c:pt>
                <c:pt idx="26">
                  <c:v>856.78</c:v>
                </c:pt>
                <c:pt idx="27">
                  <c:v>2003.77</c:v>
                </c:pt>
                <c:pt idx="28">
                  <c:v>1350.52</c:v>
                </c:pt>
              </c:numCache>
            </c:numRef>
          </c:xVal>
          <c:yVal>
            <c:numRef>
              <c:f>'графіки '!$G$432:$G$460</c:f>
              <c:numCache>
                <c:formatCode>#,##0.0_ ;[Red]\-#,##0.0\ </c:formatCode>
                <c:ptCount val="29"/>
                <c:pt idx="0">
                  <c:v>1.48</c:v>
                </c:pt>
                <c:pt idx="1">
                  <c:v>2.94</c:v>
                </c:pt>
                <c:pt idx="2">
                  <c:v>3.952</c:v>
                </c:pt>
                <c:pt idx="3">
                  <c:v>11.9</c:v>
                </c:pt>
                <c:pt idx="4">
                  <c:v>4.92</c:v>
                </c:pt>
                <c:pt idx="5">
                  <c:v>10.804</c:v>
                </c:pt>
                <c:pt idx="6">
                  <c:v>0.96399999999999997</c:v>
                </c:pt>
                <c:pt idx="7">
                  <c:v>4.7240000000000002</c:v>
                </c:pt>
                <c:pt idx="8">
                  <c:v>10.516</c:v>
                </c:pt>
                <c:pt idx="9">
                  <c:v>3.444</c:v>
                </c:pt>
                <c:pt idx="10">
                  <c:v>3.8519999999999999</c:v>
                </c:pt>
                <c:pt idx="11">
                  <c:v>9.2799999999999994</c:v>
                </c:pt>
                <c:pt idx="12">
                  <c:v>4.3479999999999999</c:v>
                </c:pt>
                <c:pt idx="13">
                  <c:v>2.7480000000000002</c:v>
                </c:pt>
                <c:pt idx="14">
                  <c:v>2.8</c:v>
                </c:pt>
                <c:pt idx="15">
                  <c:v>5.8680000000000003</c:v>
                </c:pt>
                <c:pt idx="16">
                  <c:v>1.4</c:v>
                </c:pt>
                <c:pt idx="17">
                  <c:v>5.952</c:v>
                </c:pt>
                <c:pt idx="18">
                  <c:v>10.404</c:v>
                </c:pt>
                <c:pt idx="19">
                  <c:v>3.9079999999999999</c:v>
                </c:pt>
                <c:pt idx="20">
                  <c:v>3.528</c:v>
                </c:pt>
                <c:pt idx="21">
                  <c:v>1.28</c:v>
                </c:pt>
                <c:pt idx="22">
                  <c:v>7.2359999999999998</c:v>
                </c:pt>
                <c:pt idx="23">
                  <c:v>2.98</c:v>
                </c:pt>
                <c:pt idx="24">
                  <c:v>1.696</c:v>
                </c:pt>
                <c:pt idx="25">
                  <c:v>9.8000000000000007</c:v>
                </c:pt>
                <c:pt idx="26">
                  <c:v>5.0119999999999996</c:v>
                </c:pt>
                <c:pt idx="27">
                  <c:v>12.568</c:v>
                </c:pt>
                <c:pt idx="28">
                  <c:v>3.456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540864"/>
        <c:axId val="131555328"/>
      </c:scatterChart>
      <c:valAx>
        <c:axId val="131540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555328"/>
        <c:crosses val="autoZero"/>
        <c:crossBetween val="midCat"/>
      </c:valAx>
      <c:valAx>
        <c:axId val="1315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54086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Миколаївської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1927764998281379"/>
          <c:y val="1.58938739753457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6225416250312619"/>
          <c:w val="0.89250378787878792"/>
          <c:h val="0.7379523641931369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'!$C$463</c:f>
                  <c:strCache>
                    <c:ptCount val="1"/>
                    <c:pt idx="0">
                      <c:v>Арбузинський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'!$C$464</c:f>
                  <c:strCache>
                    <c:ptCount val="1"/>
                    <c:pt idx="0">
                      <c:v>Баштанський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'!$C$465</c:f>
                  <c:strCache>
                    <c:ptCount val="1"/>
                    <c:pt idx="0">
                      <c:v>Березанський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'!$C$466</c:f>
                  <c:strCache>
                    <c:ptCount val="1"/>
                    <c:pt idx="0">
                      <c:v>Березнегуватський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'!$C$467</c:f>
                  <c:strCache>
                    <c:ptCount val="1"/>
                    <c:pt idx="0">
                      <c:v>Братський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'!$C$468</c:f>
                  <c:strCache>
                    <c:ptCount val="1"/>
                    <c:pt idx="0">
                      <c:v>Веселинівський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'!$C$469</c:f>
                  <c:strCache>
                    <c:ptCount val="1"/>
                    <c:pt idx="0">
                      <c:v>Вознесенський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'!$C$470</c:f>
                  <c:strCache>
                    <c:ptCount val="1"/>
                    <c:pt idx="0">
                      <c:v>Врадіївський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'!$C$471</c:f>
                  <c:strCache>
                    <c:ptCount val="1"/>
                    <c:pt idx="0">
                      <c:v>Доманівський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'!$C$472</c:f>
                  <c:strCache>
                    <c:ptCount val="1"/>
                    <c:pt idx="0">
                      <c:v>Єланецький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'!$C$473</c:f>
                  <c:strCache>
                    <c:ptCount val="1"/>
                    <c:pt idx="0">
                      <c:v>Жовтневий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'!$C$474</c:f>
                  <c:strCache>
                    <c:ptCount val="1"/>
                    <c:pt idx="0">
                      <c:v>Заводський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'!$C$475</c:f>
                  <c:strCache>
                    <c:ptCount val="1"/>
                    <c:pt idx="0">
                      <c:v>Казанківський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'!$C$476</c:f>
                  <c:strCache>
                    <c:ptCount val="1"/>
                    <c:pt idx="0">
                      <c:v>Корабельний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'!$C$477</c:f>
                  <c:strCache>
                    <c:ptCount val="1"/>
                    <c:pt idx="0">
                      <c:v>Кривоозерський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'!$C$478</c:f>
                  <c:strCache>
                    <c:ptCount val="1"/>
                    <c:pt idx="0">
                      <c:v>Ленінський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'!$C$479</c:f>
                  <c:strCache>
                    <c:ptCount val="1"/>
                    <c:pt idx="0">
                      <c:v>Миколаївський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'!$C$480</c:f>
                  <c:strCache>
                    <c:ptCount val="1"/>
                    <c:pt idx="0">
                      <c:v>Новобузький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'!$C$481</c:f>
                  <c:strCache>
                    <c:ptCount val="1"/>
                    <c:pt idx="0">
                      <c:v>Новоодеський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'!$C$482</c:f>
                  <c:strCache>
                    <c:ptCount val="1"/>
                    <c:pt idx="0">
                      <c:v>Очаківський 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'!$C$483</c:f>
                  <c:strCache>
                    <c:ptCount val="1"/>
                    <c:pt idx="0">
                      <c:v>Первомайський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'!$C$484</c:f>
                  <c:strCache>
                    <c:ptCount val="1"/>
                    <c:pt idx="0">
                      <c:v>Снігурівський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'!$C$485</c:f>
                  <c:strCache>
                    <c:ptCount val="1"/>
                    <c:pt idx="0">
                      <c:v>Центральний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'!$C$486</c:f>
                  <c:strCache>
                    <c:ptCount val="1"/>
                    <c:pt idx="0">
                      <c:v>Южноукраїнський міський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'!$F$463:$F$486</c:f>
              <c:numCache>
                <c:formatCode>#,##0_ ;[Red]\-#,##0\ </c:formatCode>
                <c:ptCount val="24"/>
                <c:pt idx="0">
                  <c:v>415.22</c:v>
                </c:pt>
                <c:pt idx="1">
                  <c:v>465.23</c:v>
                </c:pt>
                <c:pt idx="2">
                  <c:v>218.84</c:v>
                </c:pt>
                <c:pt idx="3">
                  <c:v>236.43</c:v>
                </c:pt>
                <c:pt idx="4">
                  <c:v>220.66</c:v>
                </c:pt>
                <c:pt idx="5">
                  <c:v>606.04</c:v>
                </c:pt>
                <c:pt idx="6">
                  <c:v>3535.67</c:v>
                </c:pt>
                <c:pt idx="7">
                  <c:v>249.49</c:v>
                </c:pt>
                <c:pt idx="8">
                  <c:v>293.60000000000002</c:v>
                </c:pt>
                <c:pt idx="9">
                  <c:v>205.32</c:v>
                </c:pt>
                <c:pt idx="10">
                  <c:v>717.68</c:v>
                </c:pt>
                <c:pt idx="11">
                  <c:v>2023.06</c:v>
                </c:pt>
                <c:pt idx="12">
                  <c:v>340.36</c:v>
                </c:pt>
                <c:pt idx="13">
                  <c:v>1098.17</c:v>
                </c:pt>
                <c:pt idx="14">
                  <c:v>263.51</c:v>
                </c:pt>
                <c:pt idx="15">
                  <c:v>1914.27</c:v>
                </c:pt>
                <c:pt idx="16">
                  <c:v>519.97</c:v>
                </c:pt>
                <c:pt idx="17">
                  <c:v>415.44</c:v>
                </c:pt>
                <c:pt idx="18">
                  <c:v>480.41</c:v>
                </c:pt>
                <c:pt idx="19">
                  <c:v>527.63</c:v>
                </c:pt>
                <c:pt idx="20">
                  <c:v>2585.79</c:v>
                </c:pt>
                <c:pt idx="21">
                  <c:v>287.97000000000003</c:v>
                </c:pt>
                <c:pt idx="22">
                  <c:v>2915.01</c:v>
                </c:pt>
                <c:pt idx="23">
                  <c:v>419.69</c:v>
                </c:pt>
              </c:numCache>
            </c:numRef>
          </c:xVal>
          <c:yVal>
            <c:numRef>
              <c:f>'графіки '!$G$463:$G$486</c:f>
              <c:numCache>
                <c:formatCode>#,##0.0_ ;[Red]\-#,##0.0\ </c:formatCode>
                <c:ptCount val="24"/>
                <c:pt idx="0">
                  <c:v>3.948</c:v>
                </c:pt>
                <c:pt idx="1">
                  <c:v>2</c:v>
                </c:pt>
                <c:pt idx="2">
                  <c:v>2</c:v>
                </c:pt>
                <c:pt idx="3">
                  <c:v>2.2360000000000002</c:v>
                </c:pt>
                <c:pt idx="4">
                  <c:v>1</c:v>
                </c:pt>
                <c:pt idx="5">
                  <c:v>3.9119999999999999</c:v>
                </c:pt>
                <c:pt idx="6">
                  <c:v>8.952</c:v>
                </c:pt>
                <c:pt idx="7">
                  <c:v>2</c:v>
                </c:pt>
                <c:pt idx="8">
                  <c:v>3.2480000000000002</c:v>
                </c:pt>
                <c:pt idx="9">
                  <c:v>0.97199999999999998</c:v>
                </c:pt>
                <c:pt idx="10">
                  <c:v>4.8760000000000003</c:v>
                </c:pt>
                <c:pt idx="11">
                  <c:v>11.04</c:v>
                </c:pt>
                <c:pt idx="12">
                  <c:v>3</c:v>
                </c:pt>
                <c:pt idx="13">
                  <c:v>6.8719999999999999</c:v>
                </c:pt>
                <c:pt idx="14">
                  <c:v>2.04</c:v>
                </c:pt>
                <c:pt idx="15">
                  <c:v>10.992000000000001</c:v>
                </c:pt>
                <c:pt idx="16">
                  <c:v>2.9119999999999999</c:v>
                </c:pt>
                <c:pt idx="17">
                  <c:v>2.8719999999999999</c:v>
                </c:pt>
                <c:pt idx="18">
                  <c:v>1.944</c:v>
                </c:pt>
                <c:pt idx="19">
                  <c:v>4.3280000000000003</c:v>
                </c:pt>
                <c:pt idx="20">
                  <c:v>9.8279999999999994</c:v>
                </c:pt>
                <c:pt idx="21">
                  <c:v>1.784</c:v>
                </c:pt>
                <c:pt idx="22">
                  <c:v>13</c:v>
                </c:pt>
                <c:pt idx="23">
                  <c:v>3.6760000000000002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656704"/>
        <c:axId val="131658880"/>
      </c:scatterChart>
      <c:valAx>
        <c:axId val="13165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658880"/>
        <c:crosses val="autoZero"/>
        <c:crossBetween val="midCat"/>
      </c:valAx>
      <c:valAx>
        <c:axId val="13165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65670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Одеської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1793448084397557"/>
          <c:y val="1.35499909311084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963162393162394"/>
          <c:w val="0.89250378787878792"/>
          <c:h val="0.750574999999999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'!$C$488</c:f>
                  <c:strCache>
                    <c:ptCount val="1"/>
                    <c:pt idx="0">
                      <c:v>Ананьївський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'!$C$489</c:f>
                  <c:strCache>
                    <c:ptCount val="1"/>
                    <c:pt idx="0">
                      <c:v>Арцизький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'!$C$490</c:f>
                  <c:strCache>
                    <c:ptCount val="1"/>
                    <c:pt idx="0">
                      <c:v>Балтський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'!$C$491</c:f>
                  <c:strCache>
                    <c:ptCount val="1"/>
                    <c:pt idx="0">
                      <c:v>Березівський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'!$C$492</c:f>
                  <c:strCache>
                    <c:ptCount val="1"/>
                    <c:pt idx="0">
                      <c:v>Білгород-Дністровський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'!$C$493</c:f>
                  <c:strCache>
                    <c:ptCount val="1"/>
                    <c:pt idx="0">
                      <c:v>Біляївський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'!$C$494</c:f>
                  <c:strCache>
                    <c:ptCount val="1"/>
                    <c:pt idx="0">
                      <c:v>Болградський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'!$C$495</c:f>
                  <c:strCache>
                    <c:ptCount val="1"/>
                    <c:pt idx="0">
                      <c:v>Великомихайлівський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'!$C$496</c:f>
                  <c:strCache>
                    <c:ptCount val="1"/>
                    <c:pt idx="0">
                      <c:v>Іванівський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'!$C$497</c:f>
                  <c:strCache>
                    <c:ptCount val="1"/>
                    <c:pt idx="0">
                      <c:v>Ізмаїльський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'!$C$498</c:f>
                  <c:strCache>
                    <c:ptCount val="1"/>
                    <c:pt idx="0">
                      <c:v>Іллічівський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'!$C$499</c:f>
                  <c:strCache>
                    <c:ptCount val="1"/>
                    <c:pt idx="0">
                      <c:v>Київський районний суд м. 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'!$C$500</c:f>
                  <c:strCache>
                    <c:ptCount val="1"/>
                    <c:pt idx="0">
                      <c:v>Кілійський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'!$C$501</c:f>
                  <c:strCache>
                    <c:ptCount val="1"/>
                    <c:pt idx="0">
                      <c:v>Кодимський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'!$C$502</c:f>
                  <c:strCache>
                    <c:ptCount val="1"/>
                    <c:pt idx="0">
                      <c:v>Комінтернівський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'!$C$503</c:f>
                  <c:strCache>
                    <c:ptCount val="1"/>
                    <c:pt idx="0">
                      <c:v>Котовський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'!$C$504</c:f>
                  <c:strCache>
                    <c:ptCount val="1"/>
                    <c:pt idx="0">
                      <c:v>Красноокнянський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'!$C$505</c:f>
                  <c:strCache>
                    <c:ptCount val="1"/>
                    <c:pt idx="0">
                      <c:v>Любашівський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'!$C$506</c:f>
                  <c:strCache>
                    <c:ptCount val="1"/>
                    <c:pt idx="0">
                      <c:v>Малиновський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'!$C$507</c:f>
                  <c:strCache>
                    <c:ptCount val="1"/>
                    <c:pt idx="0">
                      <c:v>Миколаївський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'!$C$508</c:f>
                  <c:strCache>
                    <c:ptCount val="1"/>
                    <c:pt idx="0">
                      <c:v>Овідіопольський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'!$C$509</c:f>
                  <c:strCache>
                    <c:ptCount val="1"/>
                    <c:pt idx="0">
                      <c:v>Приморський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'!$C$510</c:f>
                  <c:strCache>
                    <c:ptCount val="1"/>
                    <c:pt idx="0">
                      <c:v>Ренійський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'!$C$511</c:f>
                  <c:strCache>
                    <c:ptCount val="1"/>
                    <c:pt idx="0">
                      <c:v>Роздільнянський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'!$C$512</c:f>
                  <c:strCache>
                    <c:ptCount val="1"/>
                    <c:pt idx="0">
                      <c:v>Савранський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'!$C$513</c:f>
                  <c:strCache>
                    <c:ptCount val="1"/>
                    <c:pt idx="0">
                      <c:v>Саратський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'!$C$514</c:f>
                  <c:strCache>
                    <c:ptCount val="1"/>
                    <c:pt idx="0">
                      <c:v>Суворовський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'!$C$515</c:f>
                  <c:strCache>
                    <c:ptCount val="1"/>
                    <c:pt idx="0">
                      <c:v>Тарутинський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'!$C$516</c:f>
                  <c:strCache>
                    <c:ptCount val="1"/>
                    <c:pt idx="0">
                      <c:v>Татарбунарський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'!$C$517</c:f>
                  <c:strCache>
                    <c:ptCount val="1"/>
                    <c:pt idx="0">
                      <c:v>Теплодарський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'!$C$518</c:f>
                  <c:strCache>
                    <c:ptCount val="1"/>
                    <c:pt idx="0">
                      <c:v>Фрунзівський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'!$C$519</c:f>
                  <c:strCache>
                    <c:ptCount val="1"/>
                    <c:pt idx="0">
                      <c:v>Ширяївський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'!$C$520</c:f>
                  <c:strCache>
                    <c:ptCount val="1"/>
                    <c:pt idx="0">
                      <c:v>Южний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'!$F$488:$F$520</c:f>
              <c:numCache>
                <c:formatCode>#,##0_ ;[Red]\-#,##0\ </c:formatCode>
                <c:ptCount val="33"/>
                <c:pt idx="0">
                  <c:v>299.39</c:v>
                </c:pt>
                <c:pt idx="1">
                  <c:v>518.28</c:v>
                </c:pt>
                <c:pt idx="2">
                  <c:v>546.07000000000005</c:v>
                </c:pt>
                <c:pt idx="3">
                  <c:v>1029.6300000000001</c:v>
                </c:pt>
                <c:pt idx="4">
                  <c:v>1913.21</c:v>
                </c:pt>
                <c:pt idx="5">
                  <c:v>1218.8800000000001</c:v>
                </c:pt>
                <c:pt idx="6">
                  <c:v>530.94000000000005</c:v>
                </c:pt>
                <c:pt idx="7">
                  <c:v>275.60000000000002</c:v>
                </c:pt>
                <c:pt idx="8">
                  <c:v>302.52</c:v>
                </c:pt>
                <c:pt idx="9">
                  <c:v>1967.96</c:v>
                </c:pt>
                <c:pt idx="10">
                  <c:v>947.98</c:v>
                </c:pt>
                <c:pt idx="11">
                  <c:v>4270.8500000000004</c:v>
                </c:pt>
                <c:pt idx="12">
                  <c:v>417.45</c:v>
                </c:pt>
                <c:pt idx="13">
                  <c:v>459.42</c:v>
                </c:pt>
                <c:pt idx="14">
                  <c:v>1044.3399999999999</c:v>
                </c:pt>
                <c:pt idx="15">
                  <c:v>639.4</c:v>
                </c:pt>
                <c:pt idx="16">
                  <c:v>233.72</c:v>
                </c:pt>
                <c:pt idx="17">
                  <c:v>536.4</c:v>
                </c:pt>
                <c:pt idx="18">
                  <c:v>4022.15</c:v>
                </c:pt>
                <c:pt idx="19">
                  <c:v>291</c:v>
                </c:pt>
                <c:pt idx="20">
                  <c:v>1223.83</c:v>
                </c:pt>
                <c:pt idx="21">
                  <c:v>7098.24</c:v>
                </c:pt>
                <c:pt idx="22">
                  <c:v>404.59</c:v>
                </c:pt>
                <c:pt idx="23">
                  <c:v>831.39</c:v>
                </c:pt>
                <c:pt idx="24">
                  <c:v>167.9</c:v>
                </c:pt>
                <c:pt idx="25">
                  <c:v>338.64</c:v>
                </c:pt>
                <c:pt idx="26">
                  <c:v>3027.55</c:v>
                </c:pt>
                <c:pt idx="27">
                  <c:v>358.75</c:v>
                </c:pt>
                <c:pt idx="28">
                  <c:v>466.1</c:v>
                </c:pt>
                <c:pt idx="29">
                  <c:v>66.790000000000006</c:v>
                </c:pt>
                <c:pt idx="30">
                  <c:v>210.3</c:v>
                </c:pt>
                <c:pt idx="31">
                  <c:v>281.70999999999998</c:v>
                </c:pt>
                <c:pt idx="32">
                  <c:v>465.16</c:v>
                </c:pt>
              </c:numCache>
            </c:numRef>
          </c:xVal>
          <c:yVal>
            <c:numRef>
              <c:f>'графіки '!$G$488:$G$520</c:f>
              <c:numCache>
                <c:formatCode>#,##0.0_ ;[Red]\-#,##0.0\ </c:formatCode>
                <c:ptCount val="33"/>
                <c:pt idx="0">
                  <c:v>2</c:v>
                </c:pt>
                <c:pt idx="1">
                  <c:v>3.444</c:v>
                </c:pt>
                <c:pt idx="2">
                  <c:v>4.2640000000000002</c:v>
                </c:pt>
                <c:pt idx="3">
                  <c:v>3.552</c:v>
                </c:pt>
                <c:pt idx="4">
                  <c:v>9.3279999999999994</c:v>
                </c:pt>
                <c:pt idx="5">
                  <c:v>5.9640000000000004</c:v>
                </c:pt>
                <c:pt idx="6">
                  <c:v>2.996</c:v>
                </c:pt>
                <c:pt idx="7">
                  <c:v>2.016</c:v>
                </c:pt>
                <c:pt idx="8">
                  <c:v>2.972</c:v>
                </c:pt>
                <c:pt idx="9">
                  <c:v>12.52</c:v>
                </c:pt>
                <c:pt idx="10">
                  <c:v>6.74</c:v>
                </c:pt>
                <c:pt idx="11">
                  <c:v>23.268000000000001</c:v>
                </c:pt>
                <c:pt idx="12">
                  <c:v>2.972</c:v>
                </c:pt>
                <c:pt idx="13">
                  <c:v>1.708</c:v>
                </c:pt>
                <c:pt idx="14">
                  <c:v>4.9800000000000004</c:v>
                </c:pt>
                <c:pt idx="15">
                  <c:v>4.88</c:v>
                </c:pt>
                <c:pt idx="16">
                  <c:v>2.6720000000000002</c:v>
                </c:pt>
                <c:pt idx="17">
                  <c:v>3.032</c:v>
                </c:pt>
                <c:pt idx="18">
                  <c:v>27.391999999999999</c:v>
                </c:pt>
                <c:pt idx="19">
                  <c:v>2.3439999999999999</c:v>
                </c:pt>
                <c:pt idx="20">
                  <c:v>5.9640000000000004</c:v>
                </c:pt>
                <c:pt idx="21">
                  <c:v>23.707999999999998</c:v>
                </c:pt>
                <c:pt idx="22">
                  <c:v>3.96</c:v>
                </c:pt>
                <c:pt idx="23">
                  <c:v>5.9560000000000004</c:v>
                </c:pt>
                <c:pt idx="24">
                  <c:v>1.972</c:v>
                </c:pt>
                <c:pt idx="25">
                  <c:v>1.3759999999999999</c:v>
                </c:pt>
                <c:pt idx="26">
                  <c:v>17.440000000000001</c:v>
                </c:pt>
                <c:pt idx="27">
                  <c:v>2.548</c:v>
                </c:pt>
                <c:pt idx="28">
                  <c:v>2.38</c:v>
                </c:pt>
                <c:pt idx="29">
                  <c:v>0.98799999999999999</c:v>
                </c:pt>
                <c:pt idx="30">
                  <c:v>2.98</c:v>
                </c:pt>
                <c:pt idx="31">
                  <c:v>1.3560000000000001</c:v>
                </c:pt>
                <c:pt idx="32">
                  <c:v>0.96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074304"/>
        <c:axId val="131088768"/>
      </c:scatterChart>
      <c:valAx>
        <c:axId val="131074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088768"/>
        <c:crosses val="autoZero"/>
        <c:crossBetween val="midCat"/>
      </c:valAx>
      <c:valAx>
        <c:axId val="13108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07430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Полтавської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488796917048033"/>
          <c:w val="0.89250378787878792"/>
          <c:h val="0.7553185185850200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'!$C$523</c:f>
                  <c:strCache>
                    <c:ptCount val="1"/>
                    <c:pt idx="0">
                      <c:v>Автозаводський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'!$C$524</c:f>
                  <c:strCache>
                    <c:ptCount val="1"/>
                    <c:pt idx="0">
                      <c:v>Великобагачанський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'!$C$525</c:f>
                  <c:strCache>
                    <c:ptCount val="1"/>
                    <c:pt idx="0">
                      <c:v>Гадяцький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'!$C$526</c:f>
                  <c:strCache>
                    <c:ptCount val="1"/>
                    <c:pt idx="0">
                      <c:v>Глобинський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'!$C$527</c:f>
                  <c:strCache>
                    <c:ptCount val="1"/>
                    <c:pt idx="0">
                      <c:v>Гребінківський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'!$C$528</c:f>
                  <c:strCache>
                    <c:ptCount val="1"/>
                    <c:pt idx="0">
                      <c:v>Диканський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'!$C$529</c:f>
                  <c:strCache>
                    <c:ptCount val="1"/>
                    <c:pt idx="0">
                      <c:v>Зіньківський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'!$C$530</c:f>
                  <c:strCache>
                    <c:ptCount val="1"/>
                    <c:pt idx="0">
                      <c:v>Карлівський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'!$C$531</c:f>
                  <c:strCache>
                    <c:ptCount val="1"/>
                    <c:pt idx="0">
                      <c:v>Київський районний суд м. 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'!$C$532</c:f>
                  <c:strCache>
                    <c:ptCount val="1"/>
                    <c:pt idx="0">
                      <c:v>Кобеляцький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'!$C$533</c:f>
                  <c:strCache>
                    <c:ptCount val="1"/>
                    <c:pt idx="0">
                      <c:v>Козельщинський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'!$C$534</c:f>
                  <c:strCache>
                    <c:ptCount val="1"/>
                    <c:pt idx="0">
                      <c:v>Комсомольський міський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'!$C$535</c:f>
                  <c:strCache>
                    <c:ptCount val="1"/>
                    <c:pt idx="0">
                      <c:v>Котелевський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'!$C$536</c:f>
                  <c:strCache>
                    <c:ptCount val="1"/>
                    <c:pt idx="0">
                      <c:v>Кременчуцький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'!$C$537</c:f>
                  <c:strCache>
                    <c:ptCount val="1"/>
                    <c:pt idx="0">
                      <c:v>Крюківський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'!$C$538</c:f>
                  <c:strCache>
                    <c:ptCount val="1"/>
                    <c:pt idx="0">
                      <c:v>Ленінський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'!$C$539</c:f>
                  <c:strCache>
                    <c:ptCount val="1"/>
                    <c:pt idx="0">
                      <c:v>Лохвицький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'!$C$540</c:f>
                  <c:strCache>
                    <c:ptCount val="1"/>
                    <c:pt idx="0">
                      <c:v>Лубенський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'!$C$541</c:f>
                  <c:strCache>
                    <c:ptCount val="1"/>
                    <c:pt idx="0">
                      <c:v>Машівський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'!$C$542</c:f>
                  <c:strCache>
                    <c:ptCount val="1"/>
                    <c:pt idx="0">
                      <c:v>Миргородський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'!$C$543</c:f>
                  <c:strCache>
                    <c:ptCount val="1"/>
                    <c:pt idx="0">
                      <c:v>Новосанжарський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'!$C$544</c:f>
                  <c:strCache>
                    <c:ptCount val="1"/>
                    <c:pt idx="0">
                      <c:v>Октябрський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'!$C$545</c:f>
                  <c:strCache>
                    <c:ptCount val="1"/>
                    <c:pt idx="0">
                      <c:v>Оржицький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'!$C$546</c:f>
                  <c:strCache>
                    <c:ptCount val="1"/>
                    <c:pt idx="0">
                      <c:v>Пирятинський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'!$C$547</c:f>
                  <c:strCache>
                    <c:ptCount val="1"/>
                    <c:pt idx="0">
                      <c:v>Полтавський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'!$C$548</c:f>
                  <c:strCache>
                    <c:ptCount val="1"/>
                    <c:pt idx="0">
                      <c:v>Решетилівський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'!$C$549</c:f>
                  <c:strCache>
                    <c:ptCount val="1"/>
                    <c:pt idx="0">
                      <c:v>Семенівський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'!$C$550</c:f>
                  <c:strCache>
                    <c:ptCount val="1"/>
                    <c:pt idx="0">
                      <c:v>Хорольський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'!$C$551</c:f>
                  <c:strCache>
                    <c:ptCount val="1"/>
                    <c:pt idx="0">
                      <c:v>Чорнухинський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'!$C$552</c:f>
                  <c:strCache>
                    <c:ptCount val="1"/>
                    <c:pt idx="0">
                      <c:v>Чутівський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'!$C$553</c:f>
                  <c:strCache>
                    <c:ptCount val="1"/>
                    <c:pt idx="0">
                      <c:v>Шишацький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'!$F$523:$F$553</c:f>
              <c:numCache>
                <c:formatCode>#,##0_ ;[Red]\-#,##0\ </c:formatCode>
                <c:ptCount val="31"/>
                <c:pt idx="0">
                  <c:v>2228.3200000000002</c:v>
                </c:pt>
                <c:pt idx="1">
                  <c:v>888.49</c:v>
                </c:pt>
                <c:pt idx="2">
                  <c:v>593.53</c:v>
                </c:pt>
                <c:pt idx="3">
                  <c:v>1948.42</c:v>
                </c:pt>
                <c:pt idx="4">
                  <c:v>898.91</c:v>
                </c:pt>
                <c:pt idx="5">
                  <c:v>323.38</c:v>
                </c:pt>
                <c:pt idx="6">
                  <c:v>480</c:v>
                </c:pt>
                <c:pt idx="7">
                  <c:v>416.72</c:v>
                </c:pt>
                <c:pt idx="8">
                  <c:v>1818.49</c:v>
                </c:pt>
                <c:pt idx="9">
                  <c:v>1684.4</c:v>
                </c:pt>
                <c:pt idx="10">
                  <c:v>310.61</c:v>
                </c:pt>
                <c:pt idx="11">
                  <c:v>495.07</c:v>
                </c:pt>
                <c:pt idx="12">
                  <c:v>322.58</c:v>
                </c:pt>
                <c:pt idx="13">
                  <c:v>423.05</c:v>
                </c:pt>
                <c:pt idx="14">
                  <c:v>1134.8</c:v>
                </c:pt>
                <c:pt idx="15">
                  <c:v>733.25</c:v>
                </c:pt>
                <c:pt idx="16">
                  <c:v>378.77</c:v>
                </c:pt>
                <c:pt idx="17">
                  <c:v>1164.8</c:v>
                </c:pt>
                <c:pt idx="18">
                  <c:v>338.43</c:v>
                </c:pt>
                <c:pt idx="19">
                  <c:v>878.57</c:v>
                </c:pt>
                <c:pt idx="20">
                  <c:v>776.46</c:v>
                </c:pt>
                <c:pt idx="21">
                  <c:v>4819.63</c:v>
                </c:pt>
                <c:pt idx="22">
                  <c:v>709.72</c:v>
                </c:pt>
                <c:pt idx="23">
                  <c:v>581.32000000000005</c:v>
                </c:pt>
                <c:pt idx="24">
                  <c:v>953.66</c:v>
                </c:pt>
                <c:pt idx="25">
                  <c:v>168.74</c:v>
                </c:pt>
                <c:pt idx="26">
                  <c:v>185.06</c:v>
                </c:pt>
                <c:pt idx="27">
                  <c:v>602.13</c:v>
                </c:pt>
                <c:pt idx="28">
                  <c:v>121.48</c:v>
                </c:pt>
                <c:pt idx="29">
                  <c:v>344.56</c:v>
                </c:pt>
                <c:pt idx="30">
                  <c:v>310.08999999999997</c:v>
                </c:pt>
              </c:numCache>
            </c:numRef>
          </c:xVal>
          <c:yVal>
            <c:numRef>
              <c:f>'графіки '!$G$523:$G$553</c:f>
              <c:numCache>
                <c:formatCode>#,##0.0_ ;[Red]\-#,##0.0\ </c:formatCode>
                <c:ptCount val="31"/>
                <c:pt idx="0">
                  <c:v>10.472</c:v>
                </c:pt>
                <c:pt idx="1">
                  <c:v>2.7160000000000002</c:v>
                </c:pt>
                <c:pt idx="2">
                  <c:v>4.0119999999999996</c:v>
                </c:pt>
                <c:pt idx="3">
                  <c:v>3.032</c:v>
                </c:pt>
                <c:pt idx="4">
                  <c:v>2.2999999999999998</c:v>
                </c:pt>
                <c:pt idx="5">
                  <c:v>1.74</c:v>
                </c:pt>
                <c:pt idx="6">
                  <c:v>2.2360000000000002</c:v>
                </c:pt>
                <c:pt idx="7">
                  <c:v>1.5760000000000001</c:v>
                </c:pt>
                <c:pt idx="8">
                  <c:v>11.5</c:v>
                </c:pt>
                <c:pt idx="9">
                  <c:v>3</c:v>
                </c:pt>
                <c:pt idx="10">
                  <c:v>2.484</c:v>
                </c:pt>
                <c:pt idx="11">
                  <c:v>3.0840000000000001</c:v>
                </c:pt>
                <c:pt idx="12">
                  <c:v>3.3239999999999998</c:v>
                </c:pt>
                <c:pt idx="13">
                  <c:v>1.996</c:v>
                </c:pt>
                <c:pt idx="14">
                  <c:v>6.9720000000000004</c:v>
                </c:pt>
                <c:pt idx="15">
                  <c:v>6.9640000000000004</c:v>
                </c:pt>
                <c:pt idx="16">
                  <c:v>1.1519999999999999</c:v>
                </c:pt>
                <c:pt idx="17">
                  <c:v>3.8319999999999999</c:v>
                </c:pt>
                <c:pt idx="18">
                  <c:v>1.3919999999999999</c:v>
                </c:pt>
                <c:pt idx="19">
                  <c:v>3.548</c:v>
                </c:pt>
                <c:pt idx="20">
                  <c:v>2.7879999999999998</c:v>
                </c:pt>
                <c:pt idx="21">
                  <c:v>15.904</c:v>
                </c:pt>
                <c:pt idx="22">
                  <c:v>2.472</c:v>
                </c:pt>
                <c:pt idx="23">
                  <c:v>3</c:v>
                </c:pt>
                <c:pt idx="24">
                  <c:v>6.9960000000000004</c:v>
                </c:pt>
                <c:pt idx="25">
                  <c:v>0.98799999999999999</c:v>
                </c:pt>
                <c:pt idx="26">
                  <c:v>1</c:v>
                </c:pt>
                <c:pt idx="27">
                  <c:v>2.996</c:v>
                </c:pt>
                <c:pt idx="28">
                  <c:v>1.516</c:v>
                </c:pt>
                <c:pt idx="29">
                  <c:v>2.992</c:v>
                </c:pt>
                <c:pt idx="30">
                  <c:v>3.4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204608"/>
        <c:axId val="131206528"/>
      </c:scatterChart>
      <c:valAx>
        <c:axId val="13120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206528"/>
        <c:crosses val="autoZero"/>
        <c:crossBetween val="midCat"/>
      </c:valAx>
      <c:valAx>
        <c:axId val="13120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20460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Рівненської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478619622400034"/>
          <c:y val="1.15553343563292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500459232612009"/>
          <c:w val="0.89250378787878792"/>
          <c:h val="0.7552019774947734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'!$C$556</c:f>
                  <c:strCache>
                    <c:ptCount val="1"/>
                    <c:pt idx="0">
                      <c:v>Березнівський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'!$C$557</c:f>
                  <c:strCache>
                    <c:ptCount val="1"/>
                    <c:pt idx="0">
                      <c:v>Володимирецький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'!$C$558</c:f>
                  <c:strCache>
                    <c:ptCount val="1"/>
                    <c:pt idx="0">
                      <c:v>Гощанський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'!$C$559</c:f>
                  <c:strCache>
                    <c:ptCount val="1"/>
                    <c:pt idx="0">
                      <c:v>Демидівський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'!$C$560</c:f>
                  <c:strCache>
                    <c:ptCount val="1"/>
                    <c:pt idx="0">
                      <c:v>Дубенський міськрайонний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'!$C$561</c:f>
                  <c:strCache>
                    <c:ptCount val="1"/>
                    <c:pt idx="0">
                      <c:v>Дубровицький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'!$C$562</c:f>
                  <c:strCache>
                    <c:ptCount val="1"/>
                    <c:pt idx="0">
                      <c:v>Зарічненський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'!$C$563</c:f>
                  <c:strCache>
                    <c:ptCount val="1"/>
                    <c:pt idx="0">
                      <c:v>Здолбунівський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'!$C$564</c:f>
                  <c:strCache>
                    <c:ptCount val="1"/>
                    <c:pt idx="0">
                      <c:v>Корецький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'!$C$565</c:f>
                  <c:strCache>
                    <c:ptCount val="1"/>
                    <c:pt idx="0">
                      <c:v>Костопільський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'!$C$566</c:f>
                  <c:strCache>
                    <c:ptCount val="1"/>
                    <c:pt idx="0">
                      <c:v>Кузнецовський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'!$C$567</c:f>
                  <c:strCache>
                    <c:ptCount val="1"/>
                    <c:pt idx="0">
                      <c:v>Млинівський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'!$C$568</c:f>
                  <c:strCache>
                    <c:ptCount val="1"/>
                    <c:pt idx="0">
                      <c:v>Острозький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'!$C$569</c:f>
                  <c:strCache>
                    <c:ptCount val="1"/>
                    <c:pt idx="0">
                      <c:v>Радивилівський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'!$C$570</c:f>
                  <c:strCache>
                    <c:ptCount val="1"/>
                    <c:pt idx="0">
                      <c:v>Рівненський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'!$C$571</c:f>
                  <c:strCache>
                    <c:ptCount val="1"/>
                    <c:pt idx="0">
                      <c:v>Рівненський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'!$C$572</c:f>
                  <c:strCache>
                    <c:ptCount val="1"/>
                    <c:pt idx="0">
                      <c:v>Рокитнівський районний 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'!$C$573</c:f>
                  <c:strCache>
                    <c:ptCount val="1"/>
                    <c:pt idx="0">
                      <c:v>Сарненський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'!$F$556:$F$573</c:f>
              <c:numCache>
                <c:formatCode>#,##0_ ;[Red]\-#,##0\ </c:formatCode>
                <c:ptCount val="18"/>
                <c:pt idx="0">
                  <c:v>456.6</c:v>
                </c:pt>
                <c:pt idx="1">
                  <c:v>534.08000000000004</c:v>
                </c:pt>
                <c:pt idx="2">
                  <c:v>166.66</c:v>
                </c:pt>
                <c:pt idx="3">
                  <c:v>151.32</c:v>
                </c:pt>
                <c:pt idx="4">
                  <c:v>1475.96</c:v>
                </c:pt>
                <c:pt idx="5">
                  <c:v>328.47</c:v>
                </c:pt>
                <c:pt idx="6">
                  <c:v>413.21</c:v>
                </c:pt>
                <c:pt idx="7">
                  <c:v>757.41</c:v>
                </c:pt>
                <c:pt idx="8">
                  <c:v>412.44</c:v>
                </c:pt>
                <c:pt idx="9">
                  <c:v>624.37</c:v>
                </c:pt>
                <c:pt idx="10">
                  <c:v>841.4</c:v>
                </c:pt>
                <c:pt idx="11">
                  <c:v>334.04</c:v>
                </c:pt>
                <c:pt idx="12">
                  <c:v>314.19</c:v>
                </c:pt>
                <c:pt idx="13">
                  <c:v>593.21</c:v>
                </c:pt>
                <c:pt idx="14">
                  <c:v>4447.42</c:v>
                </c:pt>
                <c:pt idx="15">
                  <c:v>1135.51</c:v>
                </c:pt>
                <c:pt idx="16">
                  <c:v>328.64</c:v>
                </c:pt>
                <c:pt idx="17">
                  <c:v>828.72</c:v>
                </c:pt>
              </c:numCache>
            </c:numRef>
          </c:xVal>
          <c:yVal>
            <c:numRef>
              <c:f>'графіки '!$G$556:$G$573</c:f>
              <c:numCache>
                <c:formatCode>#,##0.0_ ;[Red]\-#,##0.0\ </c:formatCode>
                <c:ptCount val="18"/>
                <c:pt idx="0">
                  <c:v>2.94</c:v>
                </c:pt>
                <c:pt idx="1">
                  <c:v>3.98</c:v>
                </c:pt>
                <c:pt idx="2">
                  <c:v>0.97</c:v>
                </c:pt>
                <c:pt idx="3">
                  <c:v>2.72</c:v>
                </c:pt>
                <c:pt idx="4">
                  <c:v>2.72</c:v>
                </c:pt>
                <c:pt idx="5">
                  <c:v>2.93</c:v>
                </c:pt>
                <c:pt idx="6">
                  <c:v>3.92</c:v>
                </c:pt>
                <c:pt idx="7">
                  <c:v>5.49</c:v>
                </c:pt>
                <c:pt idx="8">
                  <c:v>4</c:v>
                </c:pt>
                <c:pt idx="9">
                  <c:v>3.99</c:v>
                </c:pt>
                <c:pt idx="10">
                  <c:v>5.74</c:v>
                </c:pt>
                <c:pt idx="11">
                  <c:v>3.72</c:v>
                </c:pt>
                <c:pt idx="12">
                  <c:v>1.97</c:v>
                </c:pt>
                <c:pt idx="13">
                  <c:v>0.98</c:v>
                </c:pt>
                <c:pt idx="14">
                  <c:v>20.87</c:v>
                </c:pt>
                <c:pt idx="15">
                  <c:v>8.32</c:v>
                </c:pt>
                <c:pt idx="16">
                  <c:v>0.96</c:v>
                </c:pt>
                <c:pt idx="17">
                  <c:v>4.9400000000000004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083072"/>
        <c:axId val="132093440"/>
      </c:scatterChart>
      <c:valAx>
        <c:axId val="13208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2093440"/>
        <c:crosses val="autoZero"/>
        <c:crossBetween val="midCat"/>
      </c:valAx>
      <c:valAx>
        <c:axId val="13209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208307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Сумської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465032653816663"/>
          <c:y val="1.54141022853126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6365777516081367"/>
          <c:w val="0.89250378787878792"/>
          <c:h val="0.7365487480608160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'!$C$576</c:f>
                  <c:strCache>
                    <c:ptCount val="1"/>
                    <c:pt idx="0">
                      <c:v>Білопільський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'!$C$577</c:f>
                  <c:strCache>
                    <c:ptCount val="1"/>
                    <c:pt idx="0">
                      <c:v>Буринський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'!$C$578</c:f>
                  <c:strCache>
                    <c:ptCount val="1"/>
                    <c:pt idx="0">
                      <c:v>Великописарівський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'!$C$579</c:f>
                  <c:strCache>
                    <c:ptCount val="1"/>
                    <c:pt idx="0">
                      <c:v>Глухівський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'!$C$580</c:f>
                  <c:strCache>
                    <c:ptCount val="1"/>
                    <c:pt idx="0">
                      <c:v>Зарічний районний суд м.Суми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'!$C$581</c:f>
                  <c:strCache>
                    <c:ptCount val="1"/>
                    <c:pt idx="0">
                      <c:v>Ковпаківський районний суд м.Суми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'!$C$582</c:f>
                  <c:strCache>
                    <c:ptCount val="1"/>
                    <c:pt idx="0">
                      <c:v>Конотопський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'!$C$583</c:f>
                  <c:strCache>
                    <c:ptCount val="1"/>
                    <c:pt idx="0">
                      <c:v>Краснопільський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'!$C$584</c:f>
                  <c:strCache>
                    <c:ptCount val="1"/>
                    <c:pt idx="0">
                      <c:v>Кролевецький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'!$C$585</c:f>
                  <c:strCache>
                    <c:ptCount val="1"/>
                    <c:pt idx="0">
                      <c:v>Лебединський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'!$C$586</c:f>
                  <c:strCache>
                    <c:ptCount val="1"/>
                    <c:pt idx="0">
                      <c:v>Липоводолинський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'!$C$587</c:f>
                  <c:strCache>
                    <c:ptCount val="1"/>
                    <c:pt idx="0">
                      <c:v>Недригайлівський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'!$C$588</c:f>
                  <c:strCache>
                    <c:ptCount val="1"/>
                    <c:pt idx="0">
                      <c:v>Охтирський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'!$C$589</c:f>
                  <c:strCache>
                    <c:ptCount val="1"/>
                    <c:pt idx="0">
                      <c:v>Путивльський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'!$C$590</c:f>
                  <c:strCache>
                    <c:ptCount val="1"/>
                    <c:pt idx="0">
                      <c:v>Роменський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'!$C$591</c:f>
                  <c:strCache>
                    <c:ptCount val="1"/>
                    <c:pt idx="0">
                      <c:v>Середино-Будський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'!$C$592</c:f>
                  <c:strCache>
                    <c:ptCount val="1"/>
                    <c:pt idx="0">
                      <c:v>Сумський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'!$C$593</c:f>
                  <c:strCache>
                    <c:ptCount val="1"/>
                    <c:pt idx="0">
                      <c:v>Тростянецький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'!$C$594</c:f>
                  <c:strCache>
                    <c:ptCount val="1"/>
                    <c:pt idx="0">
                      <c:v>Шосткинський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'!$C$595</c:f>
                  <c:strCache>
                    <c:ptCount val="1"/>
                    <c:pt idx="0">
                      <c:v>Ямпільський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'!$F$576:$F$595</c:f>
              <c:numCache>
                <c:formatCode>#,##0_ ;[Red]\-#,##0\ </c:formatCode>
                <c:ptCount val="20"/>
                <c:pt idx="0">
                  <c:v>518.23</c:v>
                </c:pt>
                <c:pt idx="1">
                  <c:v>314.68</c:v>
                </c:pt>
                <c:pt idx="2">
                  <c:v>852.38</c:v>
                </c:pt>
                <c:pt idx="3">
                  <c:v>2118.75</c:v>
                </c:pt>
                <c:pt idx="4">
                  <c:v>2189.25</c:v>
                </c:pt>
                <c:pt idx="5">
                  <c:v>4132.79</c:v>
                </c:pt>
                <c:pt idx="6">
                  <c:v>1575.52</c:v>
                </c:pt>
                <c:pt idx="7">
                  <c:v>210.3</c:v>
                </c:pt>
                <c:pt idx="8">
                  <c:v>412.82</c:v>
                </c:pt>
                <c:pt idx="9">
                  <c:v>720.23</c:v>
                </c:pt>
                <c:pt idx="10">
                  <c:v>220.83</c:v>
                </c:pt>
                <c:pt idx="11">
                  <c:v>420.7</c:v>
                </c:pt>
                <c:pt idx="12">
                  <c:v>1004.97</c:v>
                </c:pt>
                <c:pt idx="13">
                  <c:v>399.83</c:v>
                </c:pt>
                <c:pt idx="14">
                  <c:v>1007.4</c:v>
                </c:pt>
                <c:pt idx="15">
                  <c:v>222.23</c:v>
                </c:pt>
                <c:pt idx="16">
                  <c:v>819.52</c:v>
                </c:pt>
                <c:pt idx="17">
                  <c:v>481.22</c:v>
                </c:pt>
                <c:pt idx="18">
                  <c:v>1141.92</c:v>
                </c:pt>
                <c:pt idx="19">
                  <c:v>258.83</c:v>
                </c:pt>
              </c:numCache>
            </c:numRef>
          </c:xVal>
          <c:yVal>
            <c:numRef>
              <c:f>'графіки '!$G$576:$G$595</c:f>
              <c:numCache>
                <c:formatCode>#,##0.0_ ;[Red]\-#,##0.0\ </c:formatCode>
                <c:ptCount val="20"/>
                <c:pt idx="0">
                  <c:v>4.9480000000000004</c:v>
                </c:pt>
                <c:pt idx="1">
                  <c:v>1.276</c:v>
                </c:pt>
                <c:pt idx="2">
                  <c:v>2.952</c:v>
                </c:pt>
                <c:pt idx="3">
                  <c:v>4.4480000000000004</c:v>
                </c:pt>
                <c:pt idx="4">
                  <c:v>11.144</c:v>
                </c:pt>
                <c:pt idx="5">
                  <c:v>13.496</c:v>
                </c:pt>
                <c:pt idx="6">
                  <c:v>5.98</c:v>
                </c:pt>
                <c:pt idx="7">
                  <c:v>1.008</c:v>
                </c:pt>
                <c:pt idx="8">
                  <c:v>1</c:v>
                </c:pt>
                <c:pt idx="9">
                  <c:v>2.984</c:v>
                </c:pt>
                <c:pt idx="10">
                  <c:v>2.984</c:v>
                </c:pt>
                <c:pt idx="11">
                  <c:v>2.976</c:v>
                </c:pt>
                <c:pt idx="12">
                  <c:v>7.8959999999999999</c:v>
                </c:pt>
                <c:pt idx="13">
                  <c:v>3.16</c:v>
                </c:pt>
                <c:pt idx="14">
                  <c:v>4.9720000000000004</c:v>
                </c:pt>
                <c:pt idx="15">
                  <c:v>1.736</c:v>
                </c:pt>
                <c:pt idx="16">
                  <c:v>3</c:v>
                </c:pt>
                <c:pt idx="17">
                  <c:v>2.976</c:v>
                </c:pt>
                <c:pt idx="18">
                  <c:v>5.9640000000000004</c:v>
                </c:pt>
                <c:pt idx="19">
                  <c:v>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192512"/>
        <c:axId val="132215168"/>
      </c:scatterChart>
      <c:valAx>
        <c:axId val="13219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2215168"/>
        <c:crosses val="autoZero"/>
        <c:crossBetween val="midCat"/>
      </c:valAx>
      <c:valAx>
        <c:axId val="13221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219251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апеляційних </a:t>
            </a:r>
            <a:r>
              <a:rPr lang="uk-UA" sz="1800" u="sng" baseline="0"/>
              <a:t>господарських </a:t>
            </a:r>
            <a:r>
              <a:rPr lang="uk-UA" sz="1800" u="sng"/>
              <a:t>судів</a:t>
            </a:r>
            <a:r>
              <a:rPr lang="uk-UA" sz="1800"/>
              <a:t> </a:t>
            </a:r>
            <a:r>
              <a:rPr lang="uk-UA" sz="1800" b="1" i="0" u="none" strike="noStrike" baseline="0">
                <a:effectLst/>
              </a:rPr>
              <a:t> за 2018 рік</a:t>
            </a:r>
            <a:endParaRPr lang="uk-UA" sz="1800"/>
          </a:p>
        </c:rich>
      </c:tx>
      <c:layout>
        <c:manualLayout>
          <c:xMode val="edge"/>
          <c:yMode val="edge"/>
          <c:x val="0.1289908347451258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1705555555555555"/>
          <c:w val="0.92423516414141416"/>
          <c:h val="0.8189021367521367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'!$C$63</c:f>
                  <c:strCache>
                    <c:ptCount val="1"/>
                    <c:pt idx="0">
                      <c:v>Східний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'!$C$64</c:f>
                  <c:strCache>
                    <c:ptCount val="1"/>
                    <c:pt idx="0">
                      <c:v>Центральний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'!$C$65</c:f>
                  <c:strCache>
                    <c:ptCount val="1"/>
                    <c:pt idx="0">
                      <c:v>Південно-західний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'!$C$66</c:f>
                  <c:strCache>
                    <c:ptCount val="1"/>
                    <c:pt idx="0">
                      <c:v>Північний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'!$C$67</c:f>
                  <c:strCache>
                    <c:ptCount val="1"/>
                    <c:pt idx="0">
                      <c:v>Північно-західний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5955933609171924E-2"/>
                  <c:y val="3.0701362967266586E-2"/>
                </c:manualLayout>
              </c:layout>
              <c:tx>
                <c:strRef>
                  <c:f>'графіки '!$C$68</c:f>
                  <c:strCache>
                    <c:ptCount val="1"/>
                    <c:pt idx="0">
                      <c:v>Західний АГС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'!$H$63:$H$68</c:f>
              <c:numCache>
                <c:formatCode>0%</c:formatCode>
                <c:ptCount val="6"/>
                <c:pt idx="0">
                  <c:v>-2.13</c:v>
                </c:pt>
                <c:pt idx="1">
                  <c:v>-1.05</c:v>
                </c:pt>
                <c:pt idx="2">
                  <c:v>-1.21</c:v>
                </c:pt>
                <c:pt idx="3">
                  <c:v>-0.06</c:v>
                </c:pt>
                <c:pt idx="4">
                  <c:v>-1.44</c:v>
                </c:pt>
                <c:pt idx="5">
                  <c:v>-0.97</c:v>
                </c:pt>
              </c:numCache>
            </c:numRef>
          </c:xVal>
          <c:yVal>
            <c:numRef>
              <c:f>'графіки '!$I$63:$I$68</c:f>
              <c:numCache>
                <c:formatCode>0%</c:formatCode>
                <c:ptCount val="6"/>
                <c:pt idx="0">
                  <c:v>-0.76</c:v>
                </c:pt>
                <c:pt idx="1">
                  <c:v>-1.48</c:v>
                </c:pt>
                <c:pt idx="2">
                  <c:v>-0.56000000000000005</c:v>
                </c:pt>
                <c:pt idx="3">
                  <c:v>-1.29</c:v>
                </c:pt>
                <c:pt idx="4">
                  <c:v>-0.91</c:v>
                </c:pt>
                <c:pt idx="5">
                  <c:v>-0.54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163392"/>
        <c:axId val="123165312"/>
      </c:scatterChart>
      <c:valAx>
        <c:axId val="12316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3165312"/>
        <c:crosses val="autoZero"/>
        <c:crossBetween val="midCat"/>
      </c:valAx>
      <c:valAx>
        <c:axId val="12316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3163392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Тернопільської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149059829059829"/>
          <c:w val="0.89250378787878792"/>
          <c:h val="0.758716025641025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'!$C$597</c:f>
                  <c:strCache>
                    <c:ptCount val="1"/>
                    <c:pt idx="0">
                      <c:v>Бережанський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'!$C$598</c:f>
                  <c:strCache>
                    <c:ptCount val="1"/>
                    <c:pt idx="0">
                      <c:v>Борщівський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'!$C$599</c:f>
                  <c:strCache>
                    <c:ptCount val="1"/>
                    <c:pt idx="0">
                      <c:v>Бучацький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'!$C$600</c:f>
                  <c:strCache>
                    <c:ptCount val="1"/>
                    <c:pt idx="0">
                      <c:v>Гусятинський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'!$C$601</c:f>
                  <c:strCache>
                    <c:ptCount val="1"/>
                    <c:pt idx="0">
                      <c:v>Заліщицький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'!$C$602</c:f>
                  <c:strCache>
                    <c:ptCount val="1"/>
                    <c:pt idx="0">
                      <c:v>Збаразький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'!$C$603</c:f>
                  <c:strCache>
                    <c:ptCount val="1"/>
                    <c:pt idx="0">
                      <c:v>Зборівський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'!$C$604</c:f>
                  <c:strCache>
                    <c:ptCount val="1"/>
                    <c:pt idx="0">
                      <c:v>Козівський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'!$C$605</c:f>
                  <c:strCache>
                    <c:ptCount val="1"/>
                    <c:pt idx="0">
                      <c:v>Кременецький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'!$C$606</c:f>
                  <c:strCache>
                    <c:ptCount val="1"/>
                    <c:pt idx="0">
                      <c:v>Лановецький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'!$C$607</c:f>
                  <c:strCache>
                    <c:ptCount val="1"/>
                    <c:pt idx="0">
                      <c:v>Монастириський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'!$C$608</c:f>
                  <c:strCache>
                    <c:ptCount val="1"/>
                    <c:pt idx="0">
                      <c:v>Підволочиський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'!$C$609</c:f>
                  <c:strCache>
                    <c:ptCount val="1"/>
                    <c:pt idx="0">
                      <c:v>Підгаєцький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'!$C$610</c:f>
                  <c:strCache>
                    <c:ptCount val="1"/>
                    <c:pt idx="0">
                      <c:v>Теребовлянський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'!$C$611</c:f>
                  <c:strCache>
                    <c:ptCount val="1"/>
                    <c:pt idx="0">
                      <c:v>Тернопільський міськрайонний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'!$C$612</c:f>
                  <c:strCache>
                    <c:ptCount val="1"/>
                    <c:pt idx="0">
                      <c:v>Чортківський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'!$C$613</c:f>
                  <c:strCache>
                    <c:ptCount val="1"/>
                    <c:pt idx="0">
                      <c:v>Шумський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'!$F$597:$F$613</c:f>
              <c:numCache>
                <c:formatCode>#,##0_ ;[Red]\-#,##0\ </c:formatCode>
                <c:ptCount val="17"/>
                <c:pt idx="0">
                  <c:v>376.96</c:v>
                </c:pt>
                <c:pt idx="1">
                  <c:v>441.23</c:v>
                </c:pt>
                <c:pt idx="2">
                  <c:v>509.9</c:v>
                </c:pt>
                <c:pt idx="3">
                  <c:v>443.82</c:v>
                </c:pt>
                <c:pt idx="4">
                  <c:v>593.17999999999995</c:v>
                </c:pt>
                <c:pt idx="5">
                  <c:v>391.11</c:v>
                </c:pt>
                <c:pt idx="6">
                  <c:v>676.53</c:v>
                </c:pt>
                <c:pt idx="7">
                  <c:v>202.73</c:v>
                </c:pt>
                <c:pt idx="8">
                  <c:v>598.54999999999995</c:v>
                </c:pt>
                <c:pt idx="9">
                  <c:v>230.49</c:v>
                </c:pt>
                <c:pt idx="10">
                  <c:v>251.95</c:v>
                </c:pt>
                <c:pt idx="11">
                  <c:v>276.82</c:v>
                </c:pt>
                <c:pt idx="12">
                  <c:v>81.34</c:v>
                </c:pt>
                <c:pt idx="13">
                  <c:v>582.9</c:v>
                </c:pt>
                <c:pt idx="14">
                  <c:v>4517.03</c:v>
                </c:pt>
                <c:pt idx="15">
                  <c:v>604.22</c:v>
                </c:pt>
                <c:pt idx="16">
                  <c:v>879.83</c:v>
                </c:pt>
              </c:numCache>
            </c:numRef>
          </c:xVal>
          <c:yVal>
            <c:numRef>
              <c:f>'графіки '!$G$597:$G$613</c:f>
              <c:numCache>
                <c:formatCode>#,##0.0_ ;[Red]\-#,##0.0\ </c:formatCode>
                <c:ptCount val="17"/>
                <c:pt idx="0">
                  <c:v>5</c:v>
                </c:pt>
                <c:pt idx="1">
                  <c:v>3</c:v>
                </c:pt>
                <c:pt idx="2">
                  <c:v>2.1</c:v>
                </c:pt>
                <c:pt idx="3">
                  <c:v>2.7</c:v>
                </c:pt>
                <c:pt idx="4">
                  <c:v>2.6</c:v>
                </c:pt>
                <c:pt idx="5">
                  <c:v>4</c:v>
                </c:pt>
                <c:pt idx="6">
                  <c:v>3</c:v>
                </c:pt>
                <c:pt idx="7">
                  <c:v>1.4</c:v>
                </c:pt>
                <c:pt idx="8">
                  <c:v>3.7</c:v>
                </c:pt>
                <c:pt idx="9">
                  <c:v>1.9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23</c:v>
                </c:pt>
                <c:pt idx="15">
                  <c:v>5</c:v>
                </c:pt>
                <c:pt idx="16">
                  <c:v>1.3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296704"/>
        <c:axId val="132298624"/>
      </c:scatterChart>
      <c:valAx>
        <c:axId val="13229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2298624"/>
        <c:crosses val="autoZero"/>
        <c:crossBetween val="midCat"/>
      </c:valAx>
      <c:valAx>
        <c:axId val="13229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229670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Харківської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691794871794872"/>
          <c:w val="0.89250378787878792"/>
          <c:h val="0.7532886752136752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'!$C$615</c:f>
                  <c:strCache>
                    <c:ptCount val="1"/>
                    <c:pt idx="0">
                      <c:v>Балаклійський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'!$C$616</c:f>
                  <c:strCache>
                    <c:ptCount val="1"/>
                    <c:pt idx="0">
                      <c:v>Барвінківський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'!$C$617</c:f>
                  <c:strCache>
                    <c:ptCount val="1"/>
                    <c:pt idx="0">
                      <c:v>Близнюківський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'!$C$618</c:f>
                  <c:strCache>
                    <c:ptCount val="1"/>
                    <c:pt idx="0">
                      <c:v>Богодухівський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'!$C$619</c:f>
                  <c:strCache>
                    <c:ptCount val="1"/>
                    <c:pt idx="0">
                      <c:v>Борівський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'!$C$620</c:f>
                  <c:strCache>
                    <c:ptCount val="1"/>
                    <c:pt idx="0">
                      <c:v>Валківський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'!$C$621</c:f>
                  <c:strCache>
                    <c:ptCount val="1"/>
                    <c:pt idx="0">
                      <c:v>Великобурлуцький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'!$C$622</c:f>
                  <c:strCache>
                    <c:ptCount val="1"/>
                    <c:pt idx="0">
                      <c:v>Вовчанський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'!$C$623</c:f>
                  <c:strCache>
                    <c:ptCount val="1"/>
                    <c:pt idx="0">
                      <c:v>Дворічанський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'!$C$624</c:f>
                  <c:strCache>
                    <c:ptCount val="1"/>
                    <c:pt idx="0">
                      <c:v>Дергачівський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'!$C$625</c:f>
                  <c:strCache>
                    <c:ptCount val="1"/>
                    <c:pt idx="0">
                      <c:v>Дзержинський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'!$C$626</c:f>
                  <c:strCache>
                    <c:ptCount val="1"/>
                    <c:pt idx="0">
                      <c:v>Жовтневий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'!$C$627</c:f>
                  <c:strCache>
                    <c:ptCount val="1"/>
                    <c:pt idx="0">
                      <c:v>Зачепилівський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'!$C$628</c:f>
                  <c:strCache>
                    <c:ptCount val="1"/>
                    <c:pt idx="0">
                      <c:v>Зміївський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'!$C$629</c:f>
                  <c:strCache>
                    <c:ptCount val="1"/>
                    <c:pt idx="0">
                      <c:v>Золочівський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'!$C$630</c:f>
                  <c:strCache>
                    <c:ptCount val="1"/>
                    <c:pt idx="0">
                      <c:v>Ізюмський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'!$C$631</c:f>
                  <c:strCache>
                    <c:ptCount val="1"/>
                    <c:pt idx="0">
                      <c:v>Кегичівський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'!$C$632</c:f>
                  <c:strCache>
                    <c:ptCount val="1"/>
                    <c:pt idx="0">
                      <c:v>Київський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'!$C$633</c:f>
                  <c:strCache>
                    <c:ptCount val="1"/>
                    <c:pt idx="0">
                      <c:v>Коломацький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'!$C$634</c:f>
                  <c:strCache>
                    <c:ptCount val="1"/>
                    <c:pt idx="0">
                      <c:v>Комінтернівський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'!$C$635</c:f>
                  <c:strCache>
                    <c:ptCount val="1"/>
                    <c:pt idx="0">
                      <c:v>Красноградський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'!$C$636</c:f>
                  <c:strCache>
                    <c:ptCount val="1"/>
                    <c:pt idx="0">
                      <c:v>Краснокутський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'!$C$637</c:f>
                  <c:strCache>
                    <c:ptCount val="1"/>
                    <c:pt idx="0">
                      <c:v>Куп'янський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'!$C$638</c:f>
                  <c:strCache>
                    <c:ptCount val="1"/>
                    <c:pt idx="0">
                      <c:v>Ленінський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'!$C$639</c:f>
                  <c:strCache>
                    <c:ptCount val="1"/>
                    <c:pt idx="0">
                      <c:v>Лозівський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'!$C$640</c:f>
                  <c:strCache>
                    <c:ptCount val="1"/>
                    <c:pt idx="0">
                      <c:v>Люботинський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'!$C$641</c:f>
                  <c:strCache>
                    <c:ptCount val="1"/>
                    <c:pt idx="0">
                      <c:v>Московський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'!$C$642</c:f>
                  <c:strCache>
                    <c:ptCount val="1"/>
                    <c:pt idx="0">
                      <c:v>Нововодолазький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'!$C$643</c:f>
                  <c:strCache>
                    <c:ptCount val="1"/>
                    <c:pt idx="0">
                      <c:v>Орджонікідзевський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'!$C$644</c:f>
                  <c:strCache>
                    <c:ptCount val="1"/>
                    <c:pt idx="0">
                      <c:v>Первомайський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'!$C$645</c:f>
                  <c:strCache>
                    <c:ptCount val="1"/>
                    <c:pt idx="0">
                      <c:v>Печенізький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'!$C$646</c:f>
                  <c:strCache>
                    <c:ptCount val="1"/>
                    <c:pt idx="0">
                      <c:v>Сахновщинський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'!$C$647</c:f>
                  <c:strCache>
                    <c:ptCount val="1"/>
                    <c:pt idx="0">
                      <c:v>Фрунзенський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tx>
                <c:strRef>
                  <c:f>'графіки '!$C$648</c:f>
                  <c:strCache>
                    <c:ptCount val="1"/>
                    <c:pt idx="0">
                      <c:v>Харківський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tx>
                <c:strRef>
                  <c:f>'графіки '!$C$649</c:f>
                  <c:strCache>
                    <c:ptCount val="1"/>
                    <c:pt idx="0">
                      <c:v>Червонозаводський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tx>
                <c:strRef>
                  <c:f>'графіки '!$C$650</c:f>
                  <c:strCache>
                    <c:ptCount val="1"/>
                    <c:pt idx="0">
                      <c:v>Чугуївський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tx>
                <c:strRef>
                  <c:f>'графіки '!$C$651</c:f>
                  <c:strCache>
                    <c:ptCount val="1"/>
                    <c:pt idx="0">
                      <c:v>Шевченківський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'!$F$615:$F$651</c:f>
              <c:numCache>
                <c:formatCode>#,##0_ ;[Red]\-#,##0\ </c:formatCode>
                <c:ptCount val="37"/>
                <c:pt idx="0">
                  <c:v>1027.9100000000001</c:v>
                </c:pt>
                <c:pt idx="1">
                  <c:v>378.46</c:v>
                </c:pt>
                <c:pt idx="2">
                  <c:v>276.16000000000003</c:v>
                </c:pt>
                <c:pt idx="3">
                  <c:v>417.6</c:v>
                </c:pt>
                <c:pt idx="4">
                  <c:v>230.22</c:v>
                </c:pt>
                <c:pt idx="5">
                  <c:v>1229.23</c:v>
                </c:pt>
                <c:pt idx="6">
                  <c:v>408.79</c:v>
                </c:pt>
                <c:pt idx="7">
                  <c:v>432.2</c:v>
                </c:pt>
                <c:pt idx="8">
                  <c:v>264.02</c:v>
                </c:pt>
                <c:pt idx="9">
                  <c:v>1348.87</c:v>
                </c:pt>
                <c:pt idx="10">
                  <c:v>3260.22</c:v>
                </c:pt>
                <c:pt idx="11">
                  <c:v>1991.25</c:v>
                </c:pt>
                <c:pt idx="12">
                  <c:v>523.04</c:v>
                </c:pt>
                <c:pt idx="13">
                  <c:v>2061.6999999999998</c:v>
                </c:pt>
                <c:pt idx="14">
                  <c:v>283.45</c:v>
                </c:pt>
                <c:pt idx="15">
                  <c:v>965.11</c:v>
                </c:pt>
                <c:pt idx="16">
                  <c:v>89.85</c:v>
                </c:pt>
                <c:pt idx="17">
                  <c:v>3698.5</c:v>
                </c:pt>
                <c:pt idx="18">
                  <c:v>95.5</c:v>
                </c:pt>
                <c:pt idx="19">
                  <c:v>2299.0700000000002</c:v>
                </c:pt>
                <c:pt idx="20">
                  <c:v>952.77</c:v>
                </c:pt>
                <c:pt idx="21">
                  <c:v>415.37</c:v>
                </c:pt>
                <c:pt idx="22">
                  <c:v>1142.04</c:v>
                </c:pt>
                <c:pt idx="23">
                  <c:v>5205.05</c:v>
                </c:pt>
                <c:pt idx="24">
                  <c:v>1294.8499999999999</c:v>
                </c:pt>
                <c:pt idx="25">
                  <c:v>198.8</c:v>
                </c:pt>
                <c:pt idx="26">
                  <c:v>3767.69</c:v>
                </c:pt>
                <c:pt idx="27">
                  <c:v>624.99</c:v>
                </c:pt>
                <c:pt idx="28">
                  <c:v>1815.3</c:v>
                </c:pt>
                <c:pt idx="29">
                  <c:v>542.9</c:v>
                </c:pt>
                <c:pt idx="30">
                  <c:v>101.45</c:v>
                </c:pt>
                <c:pt idx="31">
                  <c:v>231.58</c:v>
                </c:pt>
                <c:pt idx="32">
                  <c:v>1739.6</c:v>
                </c:pt>
                <c:pt idx="33">
                  <c:v>1962.5</c:v>
                </c:pt>
                <c:pt idx="34">
                  <c:v>2391.58</c:v>
                </c:pt>
                <c:pt idx="35">
                  <c:v>1144.92</c:v>
                </c:pt>
                <c:pt idx="36">
                  <c:v>756.02</c:v>
                </c:pt>
              </c:numCache>
            </c:numRef>
          </c:xVal>
          <c:yVal>
            <c:numRef>
              <c:f>'графіки '!$G$615:$G$651</c:f>
              <c:numCache>
                <c:formatCode>#,##0.0_ ;[Red]\-#,##0.0\ </c:formatCode>
                <c:ptCount val="37"/>
                <c:pt idx="0">
                  <c:v>7</c:v>
                </c:pt>
                <c:pt idx="1">
                  <c:v>2</c:v>
                </c:pt>
                <c:pt idx="2">
                  <c:v>2.9239999999999999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1.8</c:v>
                </c:pt>
                <c:pt idx="7">
                  <c:v>2</c:v>
                </c:pt>
                <c:pt idx="8">
                  <c:v>3</c:v>
                </c:pt>
                <c:pt idx="9">
                  <c:v>9.1359999999999992</c:v>
                </c:pt>
                <c:pt idx="10">
                  <c:v>13.88</c:v>
                </c:pt>
                <c:pt idx="11">
                  <c:v>12.224</c:v>
                </c:pt>
                <c:pt idx="12">
                  <c:v>3</c:v>
                </c:pt>
                <c:pt idx="13">
                  <c:v>4.008</c:v>
                </c:pt>
                <c:pt idx="14">
                  <c:v>2.488</c:v>
                </c:pt>
                <c:pt idx="15">
                  <c:v>5</c:v>
                </c:pt>
                <c:pt idx="16">
                  <c:v>1.472</c:v>
                </c:pt>
                <c:pt idx="17">
                  <c:v>17.507999999999999</c:v>
                </c:pt>
                <c:pt idx="18">
                  <c:v>3</c:v>
                </c:pt>
                <c:pt idx="19">
                  <c:v>13.88</c:v>
                </c:pt>
                <c:pt idx="20">
                  <c:v>4</c:v>
                </c:pt>
                <c:pt idx="21">
                  <c:v>2.7759999999999998</c:v>
                </c:pt>
                <c:pt idx="22">
                  <c:v>9.32</c:v>
                </c:pt>
                <c:pt idx="23">
                  <c:v>11</c:v>
                </c:pt>
                <c:pt idx="24">
                  <c:v>6.1719999999999997</c:v>
                </c:pt>
                <c:pt idx="25">
                  <c:v>3</c:v>
                </c:pt>
                <c:pt idx="26">
                  <c:v>17.007999999999999</c:v>
                </c:pt>
                <c:pt idx="27">
                  <c:v>3.0640000000000001</c:v>
                </c:pt>
                <c:pt idx="28">
                  <c:v>12.86</c:v>
                </c:pt>
                <c:pt idx="29">
                  <c:v>6.5039999999999996</c:v>
                </c:pt>
                <c:pt idx="30">
                  <c:v>3</c:v>
                </c:pt>
                <c:pt idx="31">
                  <c:v>3</c:v>
                </c:pt>
                <c:pt idx="32">
                  <c:v>11.715999999999999</c:v>
                </c:pt>
                <c:pt idx="33">
                  <c:v>10.923999999999999</c:v>
                </c:pt>
                <c:pt idx="34">
                  <c:v>10.587999999999999</c:v>
                </c:pt>
                <c:pt idx="35">
                  <c:v>5.492</c:v>
                </c:pt>
                <c:pt idx="36">
                  <c:v>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802624"/>
        <c:axId val="131804544"/>
      </c:scatterChart>
      <c:valAx>
        <c:axId val="13180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804544"/>
        <c:crosses val="autoZero"/>
        <c:crossBetween val="midCat"/>
      </c:valAx>
      <c:valAx>
        <c:axId val="13180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80262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Херсонської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4149059829059829"/>
          <c:w val="0.89250378787878792"/>
          <c:h val="0.7587160256410256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'!$C$653</c:f>
                  <c:strCache>
                    <c:ptCount val="1"/>
                    <c:pt idx="0">
                      <c:v>Бериславський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'!$C$654</c:f>
                  <c:strCache>
                    <c:ptCount val="1"/>
                    <c:pt idx="0">
                      <c:v>Білозерський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'!$C$655</c:f>
                  <c:strCache>
                    <c:ptCount val="1"/>
                    <c:pt idx="0">
                      <c:v>Великолепетиський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'!$C$656</c:f>
                  <c:strCache>
                    <c:ptCount val="1"/>
                    <c:pt idx="0">
                      <c:v>Великоолександрівський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'!$C$657</c:f>
                  <c:strCache>
                    <c:ptCount val="1"/>
                    <c:pt idx="0">
                      <c:v>Верхньорогачицький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'!$C$658</c:f>
                  <c:strCache>
                    <c:ptCount val="1"/>
                    <c:pt idx="0">
                      <c:v>Високопільський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'!$C$659</c:f>
                  <c:strCache>
                    <c:ptCount val="1"/>
                    <c:pt idx="0">
                      <c:v>Генічеський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'!$C$660</c:f>
                  <c:strCache>
                    <c:ptCount val="1"/>
                    <c:pt idx="0">
                      <c:v>Голопристанський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'!$C$661</c:f>
                  <c:strCache>
                    <c:ptCount val="1"/>
                    <c:pt idx="0">
                      <c:v>Горностаївський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'!$C$662</c:f>
                  <c:strCache>
                    <c:ptCount val="1"/>
                    <c:pt idx="0">
                      <c:v>Іванівський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'!$C$663</c:f>
                  <c:strCache>
                    <c:ptCount val="1"/>
                    <c:pt idx="0">
                      <c:v>Каланчацький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'!$C$664</c:f>
                  <c:strCache>
                    <c:ptCount val="1"/>
                    <c:pt idx="0">
                      <c:v>Каховський міськрайонний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'!$C$665</c:f>
                  <c:strCache>
                    <c:ptCount val="1"/>
                    <c:pt idx="0">
                      <c:v>Нижньосірогозький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'!$C$666</c:f>
                  <c:strCache>
                    <c:ptCount val="1"/>
                    <c:pt idx="0">
                      <c:v>Нововоронцовський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'!$C$667</c:f>
                  <c:strCache>
                    <c:ptCount val="1"/>
                    <c:pt idx="0">
                      <c:v>Новокаховський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'!$C$668</c:f>
                  <c:strCache>
                    <c:ptCount val="1"/>
                    <c:pt idx="0">
                      <c:v>Новотроїцький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'!$C$669</c:f>
                  <c:strCache>
                    <c:ptCount val="1"/>
                    <c:pt idx="0">
                      <c:v>Скадовський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'!$C$670</c:f>
                  <c:strCache>
                    <c:ptCount val="1"/>
                    <c:pt idx="0">
                      <c:v>Херсонський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'!$C$671</c:f>
                  <c:strCache>
                    <c:ptCount val="1"/>
                    <c:pt idx="0">
                      <c:v>Цюрупинський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'!$C$672</c:f>
                  <c:strCache>
                    <c:ptCount val="1"/>
                    <c:pt idx="0">
                      <c:v>Чаплинський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'!$F$653:$F$672</c:f>
              <c:numCache>
                <c:formatCode>#,##0_ ;[Red]\-#,##0\ </c:formatCode>
                <c:ptCount val="20"/>
                <c:pt idx="0">
                  <c:v>805.31</c:v>
                </c:pt>
                <c:pt idx="1">
                  <c:v>777.52</c:v>
                </c:pt>
                <c:pt idx="2">
                  <c:v>248.14</c:v>
                </c:pt>
                <c:pt idx="3">
                  <c:v>834.35</c:v>
                </c:pt>
                <c:pt idx="4">
                  <c:v>112.39</c:v>
                </c:pt>
                <c:pt idx="5">
                  <c:v>218.35</c:v>
                </c:pt>
                <c:pt idx="6">
                  <c:v>901.61</c:v>
                </c:pt>
                <c:pt idx="7">
                  <c:v>950.51</c:v>
                </c:pt>
                <c:pt idx="8">
                  <c:v>192.81</c:v>
                </c:pt>
                <c:pt idx="9">
                  <c:v>177.98</c:v>
                </c:pt>
                <c:pt idx="10">
                  <c:v>484.22</c:v>
                </c:pt>
                <c:pt idx="11">
                  <c:v>1071.26</c:v>
                </c:pt>
                <c:pt idx="12">
                  <c:v>239.72</c:v>
                </c:pt>
                <c:pt idx="13">
                  <c:v>281.44</c:v>
                </c:pt>
                <c:pt idx="14">
                  <c:v>1123.95</c:v>
                </c:pt>
                <c:pt idx="15">
                  <c:v>584.02</c:v>
                </c:pt>
                <c:pt idx="16">
                  <c:v>758.06</c:v>
                </c:pt>
                <c:pt idx="17">
                  <c:v>5717.28</c:v>
                </c:pt>
                <c:pt idx="18">
                  <c:v>981</c:v>
                </c:pt>
                <c:pt idx="19">
                  <c:v>658.93</c:v>
                </c:pt>
              </c:numCache>
            </c:numRef>
          </c:xVal>
          <c:yVal>
            <c:numRef>
              <c:f>'графіки '!$G$653:$G$672</c:f>
              <c:numCache>
                <c:formatCode>#,##0.0_ ;[Red]\-#,##0.0\ </c:formatCode>
                <c:ptCount val="20"/>
                <c:pt idx="0">
                  <c:v>3.508</c:v>
                </c:pt>
                <c:pt idx="1">
                  <c:v>4.8479999999999999</c:v>
                </c:pt>
                <c:pt idx="2">
                  <c:v>2.968</c:v>
                </c:pt>
                <c:pt idx="3">
                  <c:v>2.9319999999999999</c:v>
                </c:pt>
                <c:pt idx="4">
                  <c:v>1.984</c:v>
                </c:pt>
                <c:pt idx="5">
                  <c:v>2.0760000000000001</c:v>
                </c:pt>
                <c:pt idx="6">
                  <c:v>3.8159999999999998</c:v>
                </c:pt>
                <c:pt idx="7">
                  <c:v>6.2039999999999997</c:v>
                </c:pt>
                <c:pt idx="8">
                  <c:v>1.8</c:v>
                </c:pt>
                <c:pt idx="9">
                  <c:v>1.956</c:v>
                </c:pt>
                <c:pt idx="10">
                  <c:v>3.3759999999999999</c:v>
                </c:pt>
                <c:pt idx="11">
                  <c:v>5.6520000000000001</c:v>
                </c:pt>
                <c:pt idx="12">
                  <c:v>2.2799999999999998</c:v>
                </c:pt>
                <c:pt idx="13">
                  <c:v>1.976</c:v>
                </c:pt>
                <c:pt idx="14">
                  <c:v>6.3239999999999998</c:v>
                </c:pt>
                <c:pt idx="15">
                  <c:v>1.66</c:v>
                </c:pt>
                <c:pt idx="16">
                  <c:v>4.7439999999999998</c:v>
                </c:pt>
                <c:pt idx="17">
                  <c:v>29.827999999999999</c:v>
                </c:pt>
                <c:pt idx="18">
                  <c:v>5.2359999999999998</c:v>
                </c:pt>
                <c:pt idx="19">
                  <c:v>2.552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879296"/>
        <c:axId val="131881216"/>
      </c:scatterChart>
      <c:valAx>
        <c:axId val="13187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881216"/>
        <c:crosses val="autoZero"/>
        <c:crossBetween val="midCat"/>
      </c:valAx>
      <c:valAx>
        <c:axId val="13188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879296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Хмельницької 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073893440376505"/>
          <c:y val="8.62673281853701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080430459782501"/>
          <c:w val="0.89250378787878792"/>
          <c:h val="0.7494020320587497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'!$C$674</c:f>
                  <c:strCache>
                    <c:ptCount val="1"/>
                    <c:pt idx="0">
                      <c:v>Білогірський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'!$C$675</c:f>
                  <c:strCache>
                    <c:ptCount val="1"/>
                    <c:pt idx="0">
                      <c:v>Віньковецький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'!$C$676</c:f>
                  <c:strCache>
                    <c:ptCount val="1"/>
                    <c:pt idx="0">
                      <c:v>Волочиський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'!$C$677</c:f>
                  <c:strCache>
                    <c:ptCount val="1"/>
                    <c:pt idx="0">
                      <c:v>Городоцький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'!$C$678</c:f>
                  <c:strCache>
                    <c:ptCount val="1"/>
                    <c:pt idx="0">
                      <c:v>Деражнянський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'!$C$679</c:f>
                  <c:strCache>
                    <c:ptCount val="1"/>
                    <c:pt idx="0">
                      <c:v>Дунаєвецький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'!$C$680</c:f>
                  <c:strCache>
                    <c:ptCount val="1"/>
                    <c:pt idx="0">
                      <c:v>Ізяславський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'!$C$681</c:f>
                  <c:strCache>
                    <c:ptCount val="1"/>
                    <c:pt idx="0">
                      <c:v>Кам'янець-Подільський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'!$C$682</c:f>
                  <c:strCache>
                    <c:ptCount val="1"/>
                    <c:pt idx="0">
                      <c:v>Красилівський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'!$C$683</c:f>
                  <c:strCache>
                    <c:ptCount val="1"/>
                    <c:pt idx="0">
                      <c:v>Летичівський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'!$C$684</c:f>
                  <c:strCache>
                    <c:ptCount val="1"/>
                    <c:pt idx="0">
                      <c:v>Нетішинський міський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'!$C$685</c:f>
                  <c:strCache>
                    <c:ptCount val="1"/>
                    <c:pt idx="0">
                      <c:v>Новоушицький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'!$C$686</c:f>
                  <c:strCache>
                    <c:ptCount val="1"/>
                    <c:pt idx="0">
                      <c:v>Полонський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'!$C$687</c:f>
                  <c:strCache>
                    <c:ptCount val="1"/>
                    <c:pt idx="0">
                      <c:v>Славутський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'!$C$688</c:f>
                  <c:strCache>
                    <c:ptCount val="1"/>
                    <c:pt idx="0">
                      <c:v>Старокостянтинівський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'!$C$689</c:f>
                  <c:strCache>
                    <c:ptCount val="1"/>
                    <c:pt idx="0">
                      <c:v>Старосинявський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'!$C$690</c:f>
                  <c:strCache>
                    <c:ptCount val="1"/>
                    <c:pt idx="0">
                      <c:v>Теофіпольський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'!$C$691</c:f>
                  <c:strCache>
                    <c:ptCount val="1"/>
                    <c:pt idx="0">
                      <c:v>Хмельницький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'!$C$692</c:f>
                  <c:strCache>
                    <c:ptCount val="1"/>
                    <c:pt idx="0">
                      <c:v>Чемеровецький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'!$C$693</c:f>
                  <c:strCache>
                    <c:ptCount val="1"/>
                    <c:pt idx="0">
                      <c:v>Шепетівський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'!$C$694</c:f>
                  <c:strCache>
                    <c:ptCount val="1"/>
                    <c:pt idx="0">
                      <c:v>Ярмолинецький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'!$F$674:$F$694</c:f>
              <c:numCache>
                <c:formatCode>#,##0_ ;[Red]\-#,##0\ </c:formatCode>
                <c:ptCount val="21"/>
                <c:pt idx="0">
                  <c:v>263.38</c:v>
                </c:pt>
                <c:pt idx="1">
                  <c:v>301.39999999999998</c:v>
                </c:pt>
                <c:pt idx="2">
                  <c:v>498.24</c:v>
                </c:pt>
                <c:pt idx="3">
                  <c:v>799.91</c:v>
                </c:pt>
                <c:pt idx="4">
                  <c:v>379.35</c:v>
                </c:pt>
                <c:pt idx="5">
                  <c:v>1361.29</c:v>
                </c:pt>
                <c:pt idx="6">
                  <c:v>625.24</c:v>
                </c:pt>
                <c:pt idx="7">
                  <c:v>2017.55</c:v>
                </c:pt>
                <c:pt idx="8">
                  <c:v>1163.8399999999999</c:v>
                </c:pt>
                <c:pt idx="9">
                  <c:v>276.49</c:v>
                </c:pt>
                <c:pt idx="10">
                  <c:v>398.68</c:v>
                </c:pt>
                <c:pt idx="11">
                  <c:v>107.06</c:v>
                </c:pt>
                <c:pt idx="12">
                  <c:v>439.66</c:v>
                </c:pt>
                <c:pt idx="13">
                  <c:v>841.42</c:v>
                </c:pt>
                <c:pt idx="14">
                  <c:v>2020.3</c:v>
                </c:pt>
                <c:pt idx="15">
                  <c:v>121.06</c:v>
                </c:pt>
                <c:pt idx="16">
                  <c:v>241.62</c:v>
                </c:pt>
                <c:pt idx="17">
                  <c:v>6970.9</c:v>
                </c:pt>
                <c:pt idx="18">
                  <c:v>372.9</c:v>
                </c:pt>
                <c:pt idx="19">
                  <c:v>955.56</c:v>
                </c:pt>
                <c:pt idx="20">
                  <c:v>666.58</c:v>
                </c:pt>
              </c:numCache>
            </c:numRef>
          </c:xVal>
          <c:yVal>
            <c:numRef>
              <c:f>'графіки '!$G$674:$G$694</c:f>
              <c:numCache>
                <c:formatCode>#,##0.0_ ;[Red]\-#,##0.0\ </c:formatCode>
                <c:ptCount val="21"/>
                <c:pt idx="0">
                  <c:v>2.036</c:v>
                </c:pt>
                <c:pt idx="1">
                  <c:v>1.96</c:v>
                </c:pt>
                <c:pt idx="2">
                  <c:v>2.976</c:v>
                </c:pt>
                <c:pt idx="3">
                  <c:v>3.1560000000000001</c:v>
                </c:pt>
                <c:pt idx="4">
                  <c:v>1.9279999999999999</c:v>
                </c:pt>
                <c:pt idx="5">
                  <c:v>1.988</c:v>
                </c:pt>
                <c:pt idx="6">
                  <c:v>6.0919999999999996</c:v>
                </c:pt>
                <c:pt idx="7">
                  <c:v>11.26</c:v>
                </c:pt>
                <c:pt idx="8">
                  <c:v>2.944</c:v>
                </c:pt>
                <c:pt idx="9">
                  <c:v>2.2200000000000002</c:v>
                </c:pt>
                <c:pt idx="10">
                  <c:v>3.1880000000000002</c:v>
                </c:pt>
                <c:pt idx="11">
                  <c:v>1.6</c:v>
                </c:pt>
                <c:pt idx="12">
                  <c:v>3.012</c:v>
                </c:pt>
                <c:pt idx="13">
                  <c:v>3.46</c:v>
                </c:pt>
                <c:pt idx="14">
                  <c:v>5.2439999999999998</c:v>
                </c:pt>
                <c:pt idx="15">
                  <c:v>1.38</c:v>
                </c:pt>
                <c:pt idx="16">
                  <c:v>2.0720000000000001</c:v>
                </c:pt>
                <c:pt idx="17">
                  <c:v>30.888000000000002</c:v>
                </c:pt>
                <c:pt idx="18">
                  <c:v>3.1040000000000001</c:v>
                </c:pt>
                <c:pt idx="19">
                  <c:v>8.64</c:v>
                </c:pt>
                <c:pt idx="20">
                  <c:v>4.984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1948928"/>
        <c:axId val="131950848"/>
      </c:scatterChart>
      <c:valAx>
        <c:axId val="13194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1950848"/>
        <c:crosses val="autoZero"/>
        <c:crossBetween val="midCat"/>
      </c:valAx>
      <c:valAx>
        <c:axId val="13195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1948928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Черкаської області за 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073893440376505"/>
          <c:y val="5.706875121888966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34929479174236"/>
          <c:w val="0.89250378787878792"/>
          <c:h val="0.7467135538163224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'!$C$696</c:f>
                  <c:strCache>
                    <c:ptCount val="1"/>
                    <c:pt idx="0">
                      <c:v>Ватутінський міський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'!$C$697</c:f>
                  <c:strCache>
                    <c:ptCount val="1"/>
                    <c:pt idx="0">
                      <c:v>Городищенський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'!$C$698</c:f>
                  <c:strCache>
                    <c:ptCount val="1"/>
                    <c:pt idx="0">
                      <c:v>Драбівський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'!$C$699</c:f>
                  <c:strCache>
                    <c:ptCount val="1"/>
                    <c:pt idx="0">
                      <c:v>Жашківський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'!$C$700</c:f>
                  <c:strCache>
                    <c:ptCount val="1"/>
                    <c:pt idx="0">
                      <c:v>Звенигородський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'!$C$701</c:f>
                  <c:strCache>
                    <c:ptCount val="1"/>
                    <c:pt idx="0">
                      <c:v>Золотоніський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'!$C$702</c:f>
                  <c:strCache>
                    <c:ptCount val="1"/>
                    <c:pt idx="0">
                      <c:v>Кам'янський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'!$C$703</c:f>
                  <c:strCache>
                    <c:ptCount val="1"/>
                    <c:pt idx="0">
                      <c:v>Канівський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'!$C$704</c:f>
                  <c:strCache>
                    <c:ptCount val="1"/>
                    <c:pt idx="0">
                      <c:v>Катеринопільський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'!$C$705</c:f>
                  <c:strCache>
                    <c:ptCount val="1"/>
                    <c:pt idx="0">
                      <c:v>Корсунь-Шевченківський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'!$C$706</c:f>
                  <c:strCache>
                    <c:ptCount val="1"/>
                    <c:pt idx="0">
                      <c:v>Лисянський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'!$C$707</c:f>
                  <c:strCache>
                    <c:ptCount val="1"/>
                    <c:pt idx="0">
                      <c:v>Маньківський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'!$C$708</c:f>
                  <c:strCache>
                    <c:ptCount val="1"/>
                    <c:pt idx="0">
                      <c:v>Монастирищенський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'!$C$709</c:f>
                  <c:strCache>
                    <c:ptCount val="1"/>
                    <c:pt idx="0">
                      <c:v>Придніпровський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'!$C$710</c:f>
                  <c:strCache>
                    <c:ptCount val="1"/>
                    <c:pt idx="0">
                      <c:v>Смілянський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'!$C$711</c:f>
                  <c:strCache>
                    <c:ptCount val="1"/>
                    <c:pt idx="0">
                      <c:v>Соснівський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'!$C$712</c:f>
                  <c:strCache>
                    <c:ptCount val="1"/>
                    <c:pt idx="0">
                      <c:v>Тальнівський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'!$C$713</c:f>
                  <c:strCache>
                    <c:ptCount val="1"/>
                    <c:pt idx="0">
                      <c:v>Уманський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'!$C$714</c:f>
                  <c:strCache>
                    <c:ptCount val="1"/>
                    <c:pt idx="0">
                      <c:v>Христинівський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'!$C$715</c:f>
                  <c:strCache>
                    <c:ptCount val="1"/>
                    <c:pt idx="0">
                      <c:v>Черкаський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'!$C$716</c:f>
                  <c:strCache>
                    <c:ptCount val="1"/>
                    <c:pt idx="0">
                      <c:v>Чигиринський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'!$C$717</c:f>
                  <c:strCache>
                    <c:ptCount val="1"/>
                    <c:pt idx="0">
                      <c:v>Чорнобаївський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'!$C$718</c:f>
                  <c:strCache>
                    <c:ptCount val="1"/>
                    <c:pt idx="0">
                      <c:v>Шполянський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'!$F$696:$F$718</c:f>
              <c:numCache>
                <c:formatCode>#,##0_ ;[Red]\-#,##0\ </c:formatCode>
                <c:ptCount val="23"/>
                <c:pt idx="0">
                  <c:v>141.07</c:v>
                </c:pt>
                <c:pt idx="1">
                  <c:v>351.89</c:v>
                </c:pt>
                <c:pt idx="2">
                  <c:v>86</c:v>
                </c:pt>
                <c:pt idx="3">
                  <c:v>295.33999999999997</c:v>
                </c:pt>
                <c:pt idx="4">
                  <c:v>427.92</c:v>
                </c:pt>
                <c:pt idx="5">
                  <c:v>1839.64</c:v>
                </c:pt>
                <c:pt idx="6">
                  <c:v>192.83</c:v>
                </c:pt>
                <c:pt idx="7">
                  <c:v>641.86</c:v>
                </c:pt>
                <c:pt idx="8">
                  <c:v>502.75</c:v>
                </c:pt>
                <c:pt idx="9">
                  <c:v>293.55</c:v>
                </c:pt>
                <c:pt idx="10">
                  <c:v>293.05</c:v>
                </c:pt>
                <c:pt idx="11">
                  <c:v>307.20999999999998</c:v>
                </c:pt>
                <c:pt idx="12">
                  <c:v>243.19</c:v>
                </c:pt>
                <c:pt idx="13">
                  <c:v>2301.5100000000002</c:v>
                </c:pt>
                <c:pt idx="14">
                  <c:v>1029.46</c:v>
                </c:pt>
                <c:pt idx="15">
                  <c:v>2952.71</c:v>
                </c:pt>
                <c:pt idx="16">
                  <c:v>869.32</c:v>
                </c:pt>
                <c:pt idx="17">
                  <c:v>1126.77</c:v>
                </c:pt>
                <c:pt idx="18">
                  <c:v>409.42</c:v>
                </c:pt>
                <c:pt idx="19">
                  <c:v>749.57</c:v>
                </c:pt>
                <c:pt idx="20">
                  <c:v>351.24</c:v>
                </c:pt>
                <c:pt idx="21">
                  <c:v>1324.4</c:v>
                </c:pt>
                <c:pt idx="22">
                  <c:v>905.03</c:v>
                </c:pt>
              </c:numCache>
            </c:numRef>
          </c:xVal>
          <c:yVal>
            <c:numRef>
              <c:f>'графіки '!$G$696:$G$718</c:f>
              <c:numCache>
                <c:formatCode>#,##0.0_ ;[Red]\-#,##0.0\ </c:formatCode>
                <c:ptCount val="23"/>
                <c:pt idx="0">
                  <c:v>1.8440000000000001</c:v>
                </c:pt>
                <c:pt idx="1">
                  <c:v>3.8039999999999998</c:v>
                </c:pt>
                <c:pt idx="2">
                  <c:v>1</c:v>
                </c:pt>
                <c:pt idx="3">
                  <c:v>1.6759999999999999</c:v>
                </c:pt>
                <c:pt idx="4">
                  <c:v>3.52</c:v>
                </c:pt>
                <c:pt idx="5">
                  <c:v>2.7160000000000002</c:v>
                </c:pt>
                <c:pt idx="6">
                  <c:v>0.95199999999999996</c:v>
                </c:pt>
                <c:pt idx="7">
                  <c:v>2.1080000000000001</c:v>
                </c:pt>
                <c:pt idx="8">
                  <c:v>1.992</c:v>
                </c:pt>
                <c:pt idx="9">
                  <c:v>1.6679999999999999</c:v>
                </c:pt>
                <c:pt idx="10">
                  <c:v>3.8679999999999999</c:v>
                </c:pt>
                <c:pt idx="11">
                  <c:v>2.976</c:v>
                </c:pt>
                <c:pt idx="12">
                  <c:v>2.9359999999999999</c:v>
                </c:pt>
                <c:pt idx="13">
                  <c:v>12.523999999999999</c:v>
                </c:pt>
                <c:pt idx="14">
                  <c:v>4.7679999999999998</c:v>
                </c:pt>
                <c:pt idx="15">
                  <c:v>12.036</c:v>
                </c:pt>
                <c:pt idx="16">
                  <c:v>3.34</c:v>
                </c:pt>
                <c:pt idx="17">
                  <c:v>9.516</c:v>
                </c:pt>
                <c:pt idx="18">
                  <c:v>1.988</c:v>
                </c:pt>
                <c:pt idx="19">
                  <c:v>4.9080000000000004</c:v>
                </c:pt>
                <c:pt idx="20">
                  <c:v>2.004</c:v>
                </c:pt>
                <c:pt idx="21">
                  <c:v>3.3159999999999998</c:v>
                </c:pt>
                <c:pt idx="22">
                  <c:v>1.22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833664"/>
        <c:axId val="132835584"/>
      </c:scatterChart>
      <c:valAx>
        <c:axId val="13283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2835584"/>
        <c:crosses val="autoZero"/>
        <c:crossBetween val="midCat"/>
      </c:valAx>
      <c:valAx>
        <c:axId val="13283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283366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Чернівецької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5777264957264958"/>
          <c:w val="0.89250378787878792"/>
          <c:h val="0.742433974358974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'!$C$720</c:f>
                  <c:strCache>
                    <c:ptCount val="1"/>
                    <c:pt idx="0">
                      <c:v>Вижницький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'!$C$721</c:f>
                  <c:strCache>
                    <c:ptCount val="1"/>
                    <c:pt idx="0">
                      <c:v>Герцаївський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'!$C$722</c:f>
                  <c:strCache>
                    <c:ptCount val="1"/>
                    <c:pt idx="0">
                      <c:v>Глибоцький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'!$C$723</c:f>
                  <c:strCache>
                    <c:ptCount val="1"/>
                    <c:pt idx="0">
                      <c:v>Заставнівський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'!$C$724</c:f>
                  <c:strCache>
                    <c:ptCount val="1"/>
                    <c:pt idx="0">
                      <c:v>Кельменецький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'!$C$725</c:f>
                  <c:strCache>
                    <c:ptCount val="1"/>
                    <c:pt idx="0">
                      <c:v>Кіцманський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'!$C$726</c:f>
                  <c:strCache>
                    <c:ptCount val="1"/>
                    <c:pt idx="0">
                      <c:v>Новодністровський міський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'!$C$727</c:f>
                  <c:strCache>
                    <c:ptCount val="1"/>
                    <c:pt idx="0">
                      <c:v>Новоселицький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'!$C$728</c:f>
                  <c:strCache>
                    <c:ptCount val="1"/>
                    <c:pt idx="0">
                      <c:v>Першотравневий районний суд м.Чернівців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'!$C$729</c:f>
                  <c:strCache>
                    <c:ptCount val="1"/>
                    <c:pt idx="0">
                      <c:v>Путильський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'!$C$730</c:f>
                  <c:strCache>
                    <c:ptCount val="1"/>
                    <c:pt idx="0">
                      <c:v>Садгірський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'!$C$731</c:f>
                  <c:strCache>
                    <c:ptCount val="1"/>
                    <c:pt idx="0">
                      <c:v>Сокирянський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'!$C$732</c:f>
                  <c:strCache>
                    <c:ptCount val="1"/>
                    <c:pt idx="0">
                      <c:v>Сторожинецький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'!$C$733</c:f>
                  <c:strCache>
                    <c:ptCount val="1"/>
                    <c:pt idx="0">
                      <c:v>Хотинський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'!$C$734</c:f>
                  <c:strCache>
                    <c:ptCount val="1"/>
                    <c:pt idx="0">
                      <c:v>Шевченківський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'!$F$720:$F$734</c:f>
              <c:numCache>
                <c:formatCode>#,##0_ ;[Red]\-#,##0\ </c:formatCode>
                <c:ptCount val="15"/>
                <c:pt idx="0">
                  <c:v>539.29999999999995</c:v>
                </c:pt>
                <c:pt idx="1">
                  <c:v>258.92</c:v>
                </c:pt>
                <c:pt idx="2">
                  <c:v>1070.17</c:v>
                </c:pt>
                <c:pt idx="3">
                  <c:v>412.35</c:v>
                </c:pt>
                <c:pt idx="4">
                  <c:v>346.83</c:v>
                </c:pt>
                <c:pt idx="5">
                  <c:v>1423.94</c:v>
                </c:pt>
                <c:pt idx="6">
                  <c:v>120.69</c:v>
                </c:pt>
                <c:pt idx="7">
                  <c:v>552.51</c:v>
                </c:pt>
                <c:pt idx="8">
                  <c:v>1366.61</c:v>
                </c:pt>
                <c:pt idx="9">
                  <c:v>117.71</c:v>
                </c:pt>
                <c:pt idx="10">
                  <c:v>494.05</c:v>
                </c:pt>
                <c:pt idx="11">
                  <c:v>369.62</c:v>
                </c:pt>
                <c:pt idx="12">
                  <c:v>933.54</c:v>
                </c:pt>
                <c:pt idx="13">
                  <c:v>936.52</c:v>
                </c:pt>
                <c:pt idx="14">
                  <c:v>2165.6999999999998</c:v>
                </c:pt>
              </c:numCache>
            </c:numRef>
          </c:xVal>
          <c:yVal>
            <c:numRef>
              <c:f>'графіки '!$G$720:$G$734</c:f>
              <c:numCache>
                <c:formatCode>#,##0.0_ ;[Red]\-#,##0.0\ </c:formatCode>
                <c:ptCount val="15"/>
                <c:pt idx="0">
                  <c:v>2.984</c:v>
                </c:pt>
                <c:pt idx="1">
                  <c:v>3.8959999999999999</c:v>
                </c:pt>
                <c:pt idx="2">
                  <c:v>4</c:v>
                </c:pt>
                <c:pt idx="3">
                  <c:v>2.4239999999999999</c:v>
                </c:pt>
                <c:pt idx="4">
                  <c:v>1.968</c:v>
                </c:pt>
                <c:pt idx="5">
                  <c:v>3.8879999999999999</c:v>
                </c:pt>
                <c:pt idx="6">
                  <c:v>1.6679999999999999</c:v>
                </c:pt>
                <c:pt idx="7">
                  <c:v>3.956</c:v>
                </c:pt>
                <c:pt idx="8">
                  <c:v>8.9879999999999995</c:v>
                </c:pt>
                <c:pt idx="9">
                  <c:v>1</c:v>
                </c:pt>
                <c:pt idx="10">
                  <c:v>4.9800000000000004</c:v>
                </c:pt>
                <c:pt idx="11">
                  <c:v>4</c:v>
                </c:pt>
                <c:pt idx="12">
                  <c:v>4.9880000000000004</c:v>
                </c:pt>
                <c:pt idx="13">
                  <c:v>2.5920000000000001</c:v>
                </c:pt>
                <c:pt idx="14">
                  <c:v>7.984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915584"/>
        <c:axId val="132917504"/>
      </c:scatterChart>
      <c:valAx>
        <c:axId val="132915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2917504"/>
        <c:crosses val="autoZero"/>
        <c:crossBetween val="midCat"/>
      </c:valAx>
      <c:valAx>
        <c:axId val="13291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2915584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трудових ресурсів</a:t>
            </a:r>
          </a:p>
          <a:p>
            <a:pPr>
              <a:defRPr/>
            </a:pPr>
            <a:r>
              <a:rPr lang="uk-UA" sz="1800" b="1" i="0" baseline="0">
                <a:effectLst/>
              </a:rPr>
              <a:t>у </a:t>
            </a:r>
            <a:r>
              <a:rPr lang="uk-UA" sz="1800" b="1" i="0" u="sng" baseline="0">
                <a:effectLst/>
              </a:rPr>
              <a:t>МЗС Чернігівської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2260816034630095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047979797979797E-2"/>
          <c:y val="0.13063580246913581"/>
          <c:w val="0.89250378787878792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'!$C$736</c:f>
                  <c:strCache>
                    <c:ptCount val="1"/>
                    <c:pt idx="0">
                      <c:v>Бахмацький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'!$C$737</c:f>
                  <c:strCache>
                    <c:ptCount val="1"/>
                    <c:pt idx="0">
                      <c:v>Бобровицький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'!$C$738</c:f>
                  <c:strCache>
                    <c:ptCount val="1"/>
                    <c:pt idx="0">
                      <c:v>Борзнянський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'!$C$739</c:f>
                  <c:strCache>
                    <c:ptCount val="1"/>
                    <c:pt idx="0">
                      <c:v>Варвинський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'!$C$740</c:f>
                  <c:strCache>
                    <c:ptCount val="1"/>
                    <c:pt idx="0">
                      <c:v>Городнянський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'!$C$741</c:f>
                  <c:strCache>
                    <c:ptCount val="1"/>
                    <c:pt idx="0">
                      <c:v>Деснянський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'!$C$742</c:f>
                  <c:strCache>
                    <c:ptCount val="1"/>
                    <c:pt idx="0">
                      <c:v>Ічнянський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'!$C$743</c:f>
                  <c:strCache>
                    <c:ptCount val="1"/>
                    <c:pt idx="0">
                      <c:v>Козелецький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'!$C$744</c:f>
                  <c:strCache>
                    <c:ptCount val="1"/>
                    <c:pt idx="0">
                      <c:v>Коропський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'!$C$745</c:f>
                  <c:strCache>
                    <c:ptCount val="1"/>
                    <c:pt idx="0">
                      <c:v>Корюківський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'!$C$746</c:f>
                  <c:strCache>
                    <c:ptCount val="1"/>
                    <c:pt idx="0">
                      <c:v>Куликівський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'!$C$747</c:f>
                  <c:strCache>
                    <c:ptCount val="1"/>
                    <c:pt idx="0">
                      <c:v>Менський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'!$C$748</c:f>
                  <c:strCache>
                    <c:ptCount val="1"/>
                    <c:pt idx="0">
                      <c:v>Ніжинський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'!$C$749</c:f>
                  <c:strCache>
                    <c:ptCount val="1"/>
                    <c:pt idx="0">
                      <c:v>Новгород-Сіверський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'!$C$750</c:f>
                  <c:strCache>
                    <c:ptCount val="1"/>
                    <c:pt idx="0">
                      <c:v>Новозаводський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'!$C$751</c:f>
                  <c:strCache>
                    <c:ptCount val="1"/>
                    <c:pt idx="0">
                      <c:v>Носівський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'!$C$752</c:f>
                  <c:strCache>
                    <c:ptCount val="1"/>
                    <c:pt idx="0">
                      <c:v>Прилуцький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'!$C$753</c:f>
                  <c:strCache>
                    <c:ptCount val="1"/>
                    <c:pt idx="0">
                      <c:v>Ріпкинський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'!$C$754</c:f>
                  <c:strCache>
                    <c:ptCount val="1"/>
                    <c:pt idx="0">
                      <c:v>Семенівський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'!$C$755</c:f>
                  <c:strCache>
                    <c:ptCount val="1"/>
                    <c:pt idx="0">
                      <c:v>Сосницький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'!$C$756</c:f>
                  <c:strCache>
                    <c:ptCount val="1"/>
                    <c:pt idx="0">
                      <c:v>Срібнянський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'!$C$757</c:f>
                  <c:strCache>
                    <c:ptCount val="1"/>
                    <c:pt idx="0">
                      <c:v>Талалаївський районний суд Чернігівської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'!$C$758</c:f>
                  <c:strCache>
                    <c:ptCount val="1"/>
                    <c:pt idx="0">
                      <c:v>Чернігівський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'!$F$736:$F$758</c:f>
              <c:numCache>
                <c:formatCode>#,##0_ ;[Red]\-#,##0\ </c:formatCode>
                <c:ptCount val="23"/>
                <c:pt idx="0">
                  <c:v>1013.61</c:v>
                </c:pt>
                <c:pt idx="1">
                  <c:v>400.42</c:v>
                </c:pt>
                <c:pt idx="2">
                  <c:v>773.8</c:v>
                </c:pt>
                <c:pt idx="3">
                  <c:v>204.17</c:v>
                </c:pt>
                <c:pt idx="4">
                  <c:v>1062.29</c:v>
                </c:pt>
                <c:pt idx="5">
                  <c:v>2842.22</c:v>
                </c:pt>
                <c:pt idx="6">
                  <c:v>403.3</c:v>
                </c:pt>
                <c:pt idx="7">
                  <c:v>2929.84</c:v>
                </c:pt>
                <c:pt idx="8">
                  <c:v>446.92</c:v>
                </c:pt>
                <c:pt idx="9">
                  <c:v>585.13</c:v>
                </c:pt>
                <c:pt idx="10">
                  <c:v>234.57</c:v>
                </c:pt>
                <c:pt idx="11">
                  <c:v>557.04999999999995</c:v>
                </c:pt>
                <c:pt idx="12">
                  <c:v>1376.39</c:v>
                </c:pt>
                <c:pt idx="13">
                  <c:v>499.6</c:v>
                </c:pt>
                <c:pt idx="14">
                  <c:v>1738.01</c:v>
                </c:pt>
                <c:pt idx="15">
                  <c:v>412.62</c:v>
                </c:pt>
                <c:pt idx="16">
                  <c:v>1224.4100000000001</c:v>
                </c:pt>
                <c:pt idx="17">
                  <c:v>397.74</c:v>
                </c:pt>
                <c:pt idx="18">
                  <c:v>341.73</c:v>
                </c:pt>
                <c:pt idx="19">
                  <c:v>230.14</c:v>
                </c:pt>
                <c:pt idx="20">
                  <c:v>171.05</c:v>
                </c:pt>
                <c:pt idx="21">
                  <c:v>166.6</c:v>
                </c:pt>
                <c:pt idx="22">
                  <c:v>1041.1199999999999</c:v>
                </c:pt>
              </c:numCache>
            </c:numRef>
          </c:xVal>
          <c:yVal>
            <c:numRef>
              <c:f>'графіки '!$G$736:$G$758</c:f>
              <c:numCache>
                <c:formatCode>#,##0.0_ ;[Red]\-#,##0.0\ </c:formatCode>
                <c:ptCount val="23"/>
                <c:pt idx="0">
                  <c:v>3</c:v>
                </c:pt>
                <c:pt idx="1">
                  <c:v>3.98</c:v>
                </c:pt>
                <c:pt idx="2">
                  <c:v>2.044</c:v>
                </c:pt>
                <c:pt idx="3">
                  <c:v>2.66</c:v>
                </c:pt>
                <c:pt idx="4">
                  <c:v>2.968</c:v>
                </c:pt>
                <c:pt idx="5">
                  <c:v>13.64</c:v>
                </c:pt>
                <c:pt idx="6">
                  <c:v>2.3439999999999999</c:v>
                </c:pt>
                <c:pt idx="7">
                  <c:v>4.5</c:v>
                </c:pt>
                <c:pt idx="8">
                  <c:v>1.988</c:v>
                </c:pt>
                <c:pt idx="9">
                  <c:v>2.8759999999999999</c:v>
                </c:pt>
                <c:pt idx="10">
                  <c:v>0.77600000000000002</c:v>
                </c:pt>
                <c:pt idx="11">
                  <c:v>4.9560000000000004</c:v>
                </c:pt>
                <c:pt idx="12">
                  <c:v>3</c:v>
                </c:pt>
                <c:pt idx="13">
                  <c:v>2.9119999999999999</c:v>
                </c:pt>
                <c:pt idx="14">
                  <c:v>9</c:v>
                </c:pt>
                <c:pt idx="15">
                  <c:v>2.76</c:v>
                </c:pt>
                <c:pt idx="16">
                  <c:v>6.4640000000000004</c:v>
                </c:pt>
                <c:pt idx="17">
                  <c:v>3.86</c:v>
                </c:pt>
                <c:pt idx="18">
                  <c:v>1.996</c:v>
                </c:pt>
                <c:pt idx="19">
                  <c:v>2.7120000000000002</c:v>
                </c:pt>
                <c:pt idx="20">
                  <c:v>1.988</c:v>
                </c:pt>
                <c:pt idx="21">
                  <c:v>1.88</c:v>
                </c:pt>
                <c:pt idx="22">
                  <c:v>5.96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023232"/>
        <c:axId val="133025152"/>
      </c:scatterChart>
      <c:valAx>
        <c:axId val="13302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3025152"/>
        <c:crosses val="autoZero"/>
        <c:crossBetween val="midCat"/>
      </c:valAx>
      <c:valAx>
        <c:axId val="13302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Середньооблікова чисельність суддів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9256260064412237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3023232"/>
        <c:crosses val="autoZero"/>
        <c:crossBetween val="midCat"/>
      </c:valAx>
      <c:spPr>
        <a:gradFill flip="none" rotWithShape="1">
          <a:gsLst>
            <a:gs pos="50000">
              <a:srgbClr val="CCFFCC"/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B05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Волинської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575664313476639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'!$C$170</c:f>
                  <c:strCache>
                    <c:ptCount val="1"/>
                    <c:pt idx="0">
                      <c:v>Володимир-Волинський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'!$C$171</c:f>
                  <c:strCache>
                    <c:ptCount val="1"/>
                    <c:pt idx="0">
                      <c:v>Горохівський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'!$C$172</c:f>
                  <c:strCache>
                    <c:ptCount val="1"/>
                    <c:pt idx="0">
                      <c:v>Іваничівський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'!$C$173</c:f>
                  <c:strCache>
                    <c:ptCount val="1"/>
                    <c:pt idx="0">
                      <c:v>Камінь-Каширський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'!$C$174</c:f>
                  <c:strCache>
                    <c:ptCount val="1"/>
                    <c:pt idx="0">
                      <c:v>Ківерцівський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'!$C$175</c:f>
                  <c:strCache>
                    <c:ptCount val="1"/>
                    <c:pt idx="0">
                      <c:v>Ковельський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'!$C$176</c:f>
                  <c:strCache>
                    <c:ptCount val="1"/>
                    <c:pt idx="0">
                      <c:v>Локачинський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'!$C$177</c:f>
                  <c:strCache>
                    <c:ptCount val="1"/>
                    <c:pt idx="0">
                      <c:v>Луцький міськрайонний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'!$C$178</c:f>
                  <c:strCache>
                    <c:ptCount val="1"/>
                    <c:pt idx="0">
                      <c:v>Любешівський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'!$C$179</c:f>
                  <c:strCache>
                    <c:ptCount val="1"/>
                    <c:pt idx="0">
                      <c:v>Любомльський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'!$C$180</c:f>
                  <c:strCache>
                    <c:ptCount val="1"/>
                    <c:pt idx="0">
                      <c:v>Маневицький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'!$C$181</c:f>
                  <c:strCache>
                    <c:ptCount val="1"/>
                    <c:pt idx="0">
                      <c:v>Нововолинський міський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'!$C$182</c:f>
                  <c:strCache>
                    <c:ptCount val="1"/>
                    <c:pt idx="0">
                      <c:v>Ратнівський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'!$C$183</c:f>
                  <c:strCache>
                    <c:ptCount val="1"/>
                    <c:pt idx="0">
                      <c:v>Рожищенський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'!$C$184</c:f>
                  <c:strCache>
                    <c:ptCount val="1"/>
                    <c:pt idx="0">
                      <c:v>Старовижівський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'!$C$185</c:f>
                  <c:strCache>
                    <c:ptCount val="1"/>
                    <c:pt idx="0">
                      <c:v>Турійський районний 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'!$C$186</c:f>
                  <c:strCache>
                    <c:ptCount val="1"/>
                    <c:pt idx="0">
                      <c:v>Шацький районний суд Волинської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'!$F$170:$F$186</c:f>
              <c:numCache>
                <c:formatCode>#,##0_ ;[Red]\-#,##0\ </c:formatCode>
                <c:ptCount val="17"/>
                <c:pt idx="0">
                  <c:v>779.58</c:v>
                </c:pt>
                <c:pt idx="1">
                  <c:v>400.13</c:v>
                </c:pt>
                <c:pt idx="2">
                  <c:v>265.23</c:v>
                </c:pt>
                <c:pt idx="3">
                  <c:v>333</c:v>
                </c:pt>
                <c:pt idx="4">
                  <c:v>1526.58</c:v>
                </c:pt>
                <c:pt idx="5">
                  <c:v>1270.05</c:v>
                </c:pt>
                <c:pt idx="6">
                  <c:v>167.65</c:v>
                </c:pt>
                <c:pt idx="7">
                  <c:v>4368.1400000000003</c:v>
                </c:pt>
                <c:pt idx="8">
                  <c:v>252.17</c:v>
                </c:pt>
                <c:pt idx="9">
                  <c:v>472.27</c:v>
                </c:pt>
                <c:pt idx="10">
                  <c:v>368.72</c:v>
                </c:pt>
                <c:pt idx="11">
                  <c:v>584.03</c:v>
                </c:pt>
                <c:pt idx="12">
                  <c:v>341.82</c:v>
                </c:pt>
                <c:pt idx="13">
                  <c:v>268.89999999999998</c:v>
                </c:pt>
                <c:pt idx="14">
                  <c:v>137.5</c:v>
                </c:pt>
                <c:pt idx="15">
                  <c:v>108.21</c:v>
                </c:pt>
                <c:pt idx="16">
                  <c:v>183.76</c:v>
                </c:pt>
              </c:numCache>
            </c:numRef>
          </c:xVal>
          <c:yVal>
            <c:numRef>
              <c:f>'графіки '!$E$170:$E$186</c:f>
              <c:numCache>
                <c:formatCode>#,##0.0_ ;[Red]\-#,##0.0\ </c:formatCode>
                <c:ptCount val="17"/>
                <c:pt idx="0">
                  <c:v>9662.2000000000007</c:v>
                </c:pt>
                <c:pt idx="1">
                  <c:v>6905.6</c:v>
                </c:pt>
                <c:pt idx="2">
                  <c:v>4579.2</c:v>
                </c:pt>
                <c:pt idx="3">
                  <c:v>6137</c:v>
                </c:pt>
                <c:pt idx="4">
                  <c:v>6410.8</c:v>
                </c:pt>
                <c:pt idx="5">
                  <c:v>15521.2</c:v>
                </c:pt>
                <c:pt idx="6">
                  <c:v>4390.1000000000004</c:v>
                </c:pt>
                <c:pt idx="7">
                  <c:v>33574.9</c:v>
                </c:pt>
                <c:pt idx="8">
                  <c:v>5066.2</c:v>
                </c:pt>
                <c:pt idx="9">
                  <c:v>6324.9</c:v>
                </c:pt>
                <c:pt idx="10">
                  <c:v>5591.3</c:v>
                </c:pt>
                <c:pt idx="11">
                  <c:v>7684.4</c:v>
                </c:pt>
                <c:pt idx="12">
                  <c:v>6464.9</c:v>
                </c:pt>
                <c:pt idx="13">
                  <c:v>5238.1000000000004</c:v>
                </c:pt>
                <c:pt idx="14">
                  <c:v>4468.2</c:v>
                </c:pt>
                <c:pt idx="15">
                  <c:v>4328.3</c:v>
                </c:pt>
                <c:pt idx="16">
                  <c:v>4629.6000000000004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126400"/>
        <c:axId val="133149056"/>
      </c:scatterChart>
      <c:valAx>
        <c:axId val="13312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3149056"/>
        <c:crosses val="autoZero"/>
        <c:crossBetween val="midCat"/>
      </c:valAx>
      <c:valAx>
        <c:axId val="13314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312640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Дніпропетровської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'!$C$188</c:f>
                  <c:strCache>
                    <c:ptCount val="1"/>
                    <c:pt idx="0">
                      <c:v>Амур-Нижньодніпровський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'!$C$189</c:f>
                  <c:strCache>
                    <c:ptCount val="1"/>
                    <c:pt idx="0">
                      <c:v>Апостолівський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'!$C$190</c:f>
                  <c:strCache>
                    <c:ptCount val="1"/>
                    <c:pt idx="0">
                      <c:v>Бабушкінський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'!$C$191</c:f>
                  <c:strCache>
                    <c:ptCount val="1"/>
                    <c:pt idx="0">
                      <c:v>Баглійський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'!$C$192</c:f>
                  <c:strCache>
                    <c:ptCount val="1"/>
                    <c:pt idx="0">
                      <c:v>Васильківський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'!$C$193</c:f>
                  <c:strCache>
                    <c:ptCount val="1"/>
                    <c:pt idx="0">
                      <c:v>Верхньодніпровський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'!$C$194</c:f>
                  <c:strCache>
                    <c:ptCount val="1"/>
                    <c:pt idx="0">
                      <c:v>Вільногірський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'!$C$195</c:f>
                  <c:strCache>
                    <c:ptCount val="1"/>
                    <c:pt idx="0">
                      <c:v>Дзержинський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'!$C$196</c:f>
                  <c:strCache>
                    <c:ptCount val="1"/>
                    <c:pt idx="0">
                      <c:v>Дніпровський районний суд м.Дніпродзержинська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'!$C$197</c:f>
                  <c:strCache>
                    <c:ptCount val="1"/>
                    <c:pt idx="0">
                      <c:v>Дніпропетровський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'!$C$198</c:f>
                  <c:strCache>
                    <c:ptCount val="1"/>
                    <c:pt idx="0">
                      <c:v>Довгинцівський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'!$C$199</c:f>
                  <c:strCache>
                    <c:ptCount val="1"/>
                    <c:pt idx="0">
                      <c:v>Жовтневий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'!$C$200</c:f>
                  <c:strCache>
                    <c:ptCount val="1"/>
                    <c:pt idx="0">
                      <c:v>Жовтневий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'!$C$201</c:f>
                  <c:strCache>
                    <c:ptCount val="1"/>
                    <c:pt idx="0">
                      <c:v>Жовтоводський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'!$C$202</c:f>
                  <c:strCache>
                    <c:ptCount val="1"/>
                    <c:pt idx="0">
                      <c:v>Заводський районний суд м.Дніпродзержинська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'!$C$203</c:f>
                  <c:strCache>
                    <c:ptCount val="1"/>
                    <c:pt idx="0">
                      <c:v>Інгулецький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'!$C$204</c:f>
                  <c:strCache>
                    <c:ptCount val="1"/>
                    <c:pt idx="0">
                      <c:v>Індустріальний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'!$C$205</c:f>
                  <c:strCache>
                    <c:ptCount val="1"/>
                    <c:pt idx="0">
                      <c:v>Кіровський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'!$C$206</c:f>
                  <c:strCache>
                    <c:ptCount val="1"/>
                    <c:pt idx="0">
                      <c:v>Красногвардійський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'!$C$207</c:f>
                  <c:strCache>
                    <c:ptCount val="1"/>
                    <c:pt idx="0">
                      <c:v>Криворізький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'!$C$208</c:f>
                  <c:strCache>
                    <c:ptCount val="1"/>
                    <c:pt idx="0">
                      <c:v>Криничанський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'!$C$209</c:f>
                  <c:strCache>
                    <c:ptCount val="1"/>
                    <c:pt idx="0">
                      <c:v>Ленінський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'!$C$210</c:f>
                  <c:strCache>
                    <c:ptCount val="1"/>
                    <c:pt idx="0">
                      <c:v>Магдалинівський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'!$C$211</c:f>
                  <c:strCache>
                    <c:ptCount val="1"/>
                    <c:pt idx="0">
                      <c:v>Марганецький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'!$C$212</c:f>
                  <c:strCache>
                    <c:ptCount val="1"/>
                    <c:pt idx="0">
                      <c:v>Межівський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'!$C$213</c:f>
                  <c:strCache>
                    <c:ptCount val="1"/>
                    <c:pt idx="0">
                      <c:v>Нікопольський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'!$C$214</c:f>
                  <c:strCache>
                    <c:ptCount val="1"/>
                    <c:pt idx="0">
                      <c:v>Новомосковський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'!$C$215</c:f>
                  <c:strCache>
                    <c:ptCount val="1"/>
                    <c:pt idx="0">
                      <c:v>Орджонікідзевський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'!$C$216</c:f>
                  <c:strCache>
                    <c:ptCount val="1"/>
                    <c:pt idx="0">
                      <c:v>Павлоградський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'!$C$217</c:f>
                  <c:strCache>
                    <c:ptCount val="1"/>
                    <c:pt idx="0">
                      <c:v>Першотравенський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'!$C$218</c:f>
                  <c:strCache>
                    <c:ptCount val="1"/>
                    <c:pt idx="0">
                      <c:v>Петриківський районний 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'!$C$219</c:f>
                  <c:strCache>
                    <c:ptCount val="1"/>
                    <c:pt idx="0">
                      <c:v>Петропавлівський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'!$C$220</c:f>
                  <c:strCache>
                    <c:ptCount val="1"/>
                    <c:pt idx="0">
                      <c:v>Покровський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tx>
                <c:strRef>
                  <c:f>'графіки '!$C$221</c:f>
                  <c:strCache>
                    <c:ptCount val="1"/>
                    <c:pt idx="0">
                      <c:v>П'ятихатський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tx>
                <c:strRef>
                  <c:f>'графіки '!$C$222</c:f>
                  <c:strCache>
                    <c:ptCount val="1"/>
                    <c:pt idx="0">
                      <c:v>Саксаганський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tx>
                <c:strRef>
                  <c:f>'графіки '!$C$223</c:f>
                  <c:strCache>
                    <c:ptCount val="1"/>
                    <c:pt idx="0">
                      <c:v>Самарський районний суд м.Дніпропетровська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tx>
                <c:strRef>
                  <c:f>'графіки '!$C$224</c:f>
                  <c:strCache>
                    <c:ptCount val="1"/>
                    <c:pt idx="0">
                      <c:v>Синельниківський міськрайонний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7"/>
              <c:tx>
                <c:strRef>
                  <c:f>'графіки '!$C$225</c:f>
                  <c:strCache>
                    <c:ptCount val="1"/>
                    <c:pt idx="0">
                      <c:v>Солонянський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8"/>
              <c:tx>
                <c:strRef>
                  <c:f>'графіки '!$C$226</c:f>
                  <c:strCache>
                    <c:ptCount val="1"/>
                    <c:pt idx="0">
                      <c:v>Софіївський районний суд Дніпропетровської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9"/>
              <c:tx>
                <c:strRef>
                  <c:f>'графіки '!$C$227</c:f>
                  <c:strCache>
                    <c:ptCount val="1"/>
                    <c:pt idx="0">
                      <c:v>Тернівський міський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0"/>
              <c:tx>
                <c:strRef>
                  <c:f>'графіки '!$C$228</c:f>
                  <c:strCache>
                    <c:ptCount val="1"/>
                    <c:pt idx="0">
                      <c:v>Тернівський районний суд м.Кривого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1"/>
              <c:tx>
                <c:strRef>
                  <c:f>'графіки '!$C$229</c:f>
                  <c:strCache>
                    <c:ptCount val="1"/>
                    <c:pt idx="0">
                      <c:v>Томаківський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2"/>
              <c:tx>
                <c:strRef>
                  <c:f>'графіки '!$C$230</c:f>
                  <c:strCache>
                    <c:ptCount val="1"/>
                    <c:pt idx="0">
                      <c:v>Царичанський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3"/>
              <c:tx>
                <c:strRef>
                  <c:f>'графіки '!$C$231</c:f>
                  <c:strCache>
                    <c:ptCount val="1"/>
                    <c:pt idx="0">
                      <c:v>Центрально-Міський районний суд м. Кривого Рогу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4"/>
              <c:tx>
                <c:strRef>
                  <c:f>'графіки '!$C$232</c:f>
                  <c:strCache>
                    <c:ptCount val="1"/>
                    <c:pt idx="0">
                      <c:v>Широківський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5"/>
              <c:tx>
                <c:strRef>
                  <c:f>'графіки '!$C$233</c:f>
                  <c:strCache>
                    <c:ptCount val="1"/>
                    <c:pt idx="0">
                      <c:v>Юр'ївський районний суд Дніпропетровської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'!$F$188:$F$233</c:f>
              <c:numCache>
                <c:formatCode>#,##0_ ;[Red]\-#,##0\ </c:formatCode>
                <c:ptCount val="46"/>
                <c:pt idx="0">
                  <c:v>2253.98</c:v>
                </c:pt>
                <c:pt idx="1">
                  <c:v>705.27</c:v>
                </c:pt>
                <c:pt idx="2">
                  <c:v>3126.43</c:v>
                </c:pt>
                <c:pt idx="3">
                  <c:v>1198.99</c:v>
                </c:pt>
                <c:pt idx="4">
                  <c:v>368.19</c:v>
                </c:pt>
                <c:pt idx="5">
                  <c:v>716.29</c:v>
                </c:pt>
                <c:pt idx="6">
                  <c:v>278.35000000000002</c:v>
                </c:pt>
                <c:pt idx="7">
                  <c:v>1689.96</c:v>
                </c:pt>
                <c:pt idx="8">
                  <c:v>954.91</c:v>
                </c:pt>
                <c:pt idx="9">
                  <c:v>1260.1600000000001</c:v>
                </c:pt>
                <c:pt idx="10">
                  <c:v>1585.66</c:v>
                </c:pt>
                <c:pt idx="11">
                  <c:v>2691.44</c:v>
                </c:pt>
                <c:pt idx="12">
                  <c:v>2155</c:v>
                </c:pt>
                <c:pt idx="13">
                  <c:v>703.32</c:v>
                </c:pt>
                <c:pt idx="14">
                  <c:v>1490.09</c:v>
                </c:pt>
                <c:pt idx="15">
                  <c:v>839.63</c:v>
                </c:pt>
                <c:pt idx="16">
                  <c:v>2452.66</c:v>
                </c:pt>
                <c:pt idx="17">
                  <c:v>990.09</c:v>
                </c:pt>
                <c:pt idx="18">
                  <c:v>1937.38</c:v>
                </c:pt>
                <c:pt idx="19">
                  <c:v>571.55999999999995</c:v>
                </c:pt>
                <c:pt idx="20">
                  <c:v>1379.44</c:v>
                </c:pt>
                <c:pt idx="21">
                  <c:v>1950.64</c:v>
                </c:pt>
                <c:pt idx="22" formatCode="#,##0.0_ ;[Red]\-#,##0.0\ ">
                  <c:v>685.05</c:v>
                </c:pt>
                <c:pt idx="23">
                  <c:v>734.78</c:v>
                </c:pt>
                <c:pt idx="24">
                  <c:v>332.29</c:v>
                </c:pt>
                <c:pt idx="25">
                  <c:v>2144.83</c:v>
                </c:pt>
                <c:pt idx="26">
                  <c:v>1869.45</c:v>
                </c:pt>
                <c:pt idx="27">
                  <c:v>599.5</c:v>
                </c:pt>
                <c:pt idx="28">
                  <c:v>2344.8000000000002</c:v>
                </c:pt>
                <c:pt idx="29">
                  <c:v>812.94</c:v>
                </c:pt>
                <c:pt idx="30">
                  <c:v>401.06</c:v>
                </c:pt>
                <c:pt idx="31">
                  <c:v>512.41</c:v>
                </c:pt>
                <c:pt idx="32">
                  <c:v>400.9</c:v>
                </c:pt>
                <c:pt idx="33">
                  <c:v>447.47</c:v>
                </c:pt>
                <c:pt idx="34">
                  <c:v>2081.02</c:v>
                </c:pt>
                <c:pt idx="35">
                  <c:v>1503.22</c:v>
                </c:pt>
                <c:pt idx="36">
                  <c:v>1090.96</c:v>
                </c:pt>
                <c:pt idx="37">
                  <c:v>432.78</c:v>
                </c:pt>
                <c:pt idx="38">
                  <c:v>339.02</c:v>
                </c:pt>
                <c:pt idx="39">
                  <c:v>493.09</c:v>
                </c:pt>
                <c:pt idx="40">
                  <c:v>1519.35</c:v>
                </c:pt>
                <c:pt idx="41">
                  <c:v>420.55</c:v>
                </c:pt>
                <c:pt idx="42">
                  <c:v>1170.69</c:v>
                </c:pt>
                <c:pt idx="43">
                  <c:v>1643.44</c:v>
                </c:pt>
                <c:pt idx="44">
                  <c:v>104.16</c:v>
                </c:pt>
                <c:pt idx="45">
                  <c:v>170.57</c:v>
                </c:pt>
              </c:numCache>
            </c:numRef>
          </c:xVal>
          <c:yVal>
            <c:numRef>
              <c:f>'графіки '!$E$188:$E$233</c:f>
              <c:numCache>
                <c:formatCode>#,##0.0_ ;[Red]\-#,##0.0\ </c:formatCode>
                <c:ptCount val="46"/>
                <c:pt idx="0">
                  <c:v>15396.5</c:v>
                </c:pt>
                <c:pt idx="1">
                  <c:v>8187.3</c:v>
                </c:pt>
                <c:pt idx="2">
                  <c:v>19747.7</c:v>
                </c:pt>
                <c:pt idx="3">
                  <c:v>12820.8</c:v>
                </c:pt>
                <c:pt idx="4">
                  <c:v>7013.1</c:v>
                </c:pt>
                <c:pt idx="5">
                  <c:v>8254</c:v>
                </c:pt>
                <c:pt idx="6">
                  <c:v>7560.4</c:v>
                </c:pt>
                <c:pt idx="7">
                  <c:v>14473.3</c:v>
                </c:pt>
                <c:pt idx="8">
                  <c:v>13234.4</c:v>
                </c:pt>
                <c:pt idx="9">
                  <c:v>12937</c:v>
                </c:pt>
                <c:pt idx="10">
                  <c:v>11534.4</c:v>
                </c:pt>
                <c:pt idx="11">
                  <c:v>20083.599999999999</c:v>
                </c:pt>
                <c:pt idx="12">
                  <c:v>17139</c:v>
                </c:pt>
                <c:pt idx="13">
                  <c:v>10273.200000000001</c:v>
                </c:pt>
                <c:pt idx="14">
                  <c:v>15851.1</c:v>
                </c:pt>
                <c:pt idx="15">
                  <c:v>11408.3</c:v>
                </c:pt>
                <c:pt idx="16">
                  <c:v>17695.5</c:v>
                </c:pt>
                <c:pt idx="17">
                  <c:v>14620.8</c:v>
                </c:pt>
                <c:pt idx="18">
                  <c:v>17787.2</c:v>
                </c:pt>
                <c:pt idx="19">
                  <c:v>7449.6</c:v>
                </c:pt>
                <c:pt idx="20">
                  <c:v>6205.8</c:v>
                </c:pt>
                <c:pt idx="21">
                  <c:v>18295.2</c:v>
                </c:pt>
                <c:pt idx="22">
                  <c:v>6252.4</c:v>
                </c:pt>
                <c:pt idx="23">
                  <c:v>9365.9</c:v>
                </c:pt>
                <c:pt idx="24">
                  <c:v>7248.8</c:v>
                </c:pt>
                <c:pt idx="25">
                  <c:v>20429.7</c:v>
                </c:pt>
                <c:pt idx="26">
                  <c:v>18227.900000000001</c:v>
                </c:pt>
                <c:pt idx="27">
                  <c:v>8644.9</c:v>
                </c:pt>
                <c:pt idx="28">
                  <c:v>25185.9</c:v>
                </c:pt>
                <c:pt idx="29">
                  <c:v>7701</c:v>
                </c:pt>
                <c:pt idx="30">
                  <c:v>8555.9</c:v>
                </c:pt>
                <c:pt idx="31">
                  <c:v>8944</c:v>
                </c:pt>
                <c:pt idx="32">
                  <c:v>6892.3</c:v>
                </c:pt>
                <c:pt idx="33">
                  <c:v>6336.6</c:v>
                </c:pt>
                <c:pt idx="34">
                  <c:v>15994.5</c:v>
                </c:pt>
                <c:pt idx="35">
                  <c:v>16500.7</c:v>
                </c:pt>
                <c:pt idx="36">
                  <c:v>12385.5</c:v>
                </c:pt>
                <c:pt idx="37">
                  <c:v>5788</c:v>
                </c:pt>
                <c:pt idx="38">
                  <c:v>6242.4</c:v>
                </c:pt>
                <c:pt idx="39">
                  <c:v>7526.2</c:v>
                </c:pt>
                <c:pt idx="40">
                  <c:v>14528.1</c:v>
                </c:pt>
                <c:pt idx="41">
                  <c:v>8361.2999999999993</c:v>
                </c:pt>
                <c:pt idx="42">
                  <c:v>6185.7</c:v>
                </c:pt>
                <c:pt idx="43">
                  <c:v>12982.2</c:v>
                </c:pt>
                <c:pt idx="44">
                  <c:v>5400.7</c:v>
                </c:pt>
                <c:pt idx="45">
                  <c:v>8362.5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2686208"/>
        <c:axId val="132688128"/>
      </c:scatterChart>
      <c:valAx>
        <c:axId val="132686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2688128"/>
        <c:crosses val="autoZero"/>
        <c:crossBetween val="midCat"/>
      </c:valAx>
      <c:valAx>
        <c:axId val="13268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268620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Донецької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'!$C$235</c:f>
                  <c:strCache>
                    <c:ptCount val="1"/>
                    <c:pt idx="0">
                      <c:v>Артемівський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'!$C$236</c:f>
                  <c:strCache>
                    <c:ptCount val="1"/>
                    <c:pt idx="0">
                      <c:v>Великоновосілківський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'!$C$237</c:f>
                  <c:strCache>
                    <c:ptCount val="1"/>
                    <c:pt idx="0">
                      <c:v>Волноваський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'!$C$238</c:f>
                  <c:strCache>
                    <c:ptCount val="1"/>
                    <c:pt idx="0">
                      <c:v>Володарський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'!$C$239</c:f>
                  <c:strCache>
                    <c:ptCount val="1"/>
                    <c:pt idx="0">
                      <c:v>Вугледарський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'!$C$240</c:f>
                  <c:strCache>
                    <c:ptCount val="1"/>
                    <c:pt idx="0">
                      <c:v>Дзержинський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'!$C$241</c:f>
                  <c:strCache>
                    <c:ptCount val="1"/>
                    <c:pt idx="0">
                      <c:v>Димитровський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'!$C$242</c:f>
                  <c:strCache>
                    <c:ptCount val="1"/>
                    <c:pt idx="0">
                      <c:v>Добропільський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'!$C$243</c:f>
                  <c:strCache>
                    <c:ptCount val="1"/>
                    <c:pt idx="0">
                      <c:v>Дружківський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'!$C$244</c:f>
                  <c:strCache>
                    <c:ptCount val="1"/>
                    <c:pt idx="0">
                      <c:v>Жовтневий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'!$C$245</c:f>
                  <c:strCache>
                    <c:ptCount val="1"/>
                    <c:pt idx="0">
                      <c:v>Іллічівський районний суд 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'!$C$246</c:f>
                  <c:strCache>
                    <c:ptCount val="1"/>
                    <c:pt idx="0">
                      <c:v>Костянтинівський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'!$C$247</c:f>
                  <c:strCache>
                    <c:ptCount val="1"/>
                    <c:pt idx="0">
                      <c:v>Краматорський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'!$C$248</c:f>
                  <c:strCache>
                    <c:ptCount val="1"/>
                    <c:pt idx="0">
                      <c:v>Красноармійський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'!$C$249</c:f>
                  <c:strCache>
                    <c:ptCount val="1"/>
                    <c:pt idx="0">
                      <c:v>Краснолиманський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'!$C$250</c:f>
                  <c:strCache>
                    <c:ptCount val="1"/>
                    <c:pt idx="0">
                      <c:v>Мар'їнський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'!$C$251</c:f>
                  <c:strCache>
                    <c:ptCount val="1"/>
                    <c:pt idx="0">
                      <c:v>Новогродівський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'!$C$252</c:f>
                  <c:strCache>
                    <c:ptCount val="1"/>
                    <c:pt idx="0">
                      <c:v>Олександрівський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'!$C$253</c:f>
                  <c:strCache>
                    <c:ptCount val="1"/>
                    <c:pt idx="0">
                      <c:v>Орджонікідзевський районний суд м.Маріуполя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'!$C$254</c:f>
                  <c:strCache>
                    <c:ptCount val="1"/>
                    <c:pt idx="0">
                      <c:v>Першотравневий 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'!$C$255</c:f>
                  <c:strCache>
                    <c:ptCount val="1"/>
                    <c:pt idx="0">
                      <c:v>Приморський районний суд м. Маріуполя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'!$C$256</c:f>
                  <c:strCache>
                    <c:ptCount val="1"/>
                    <c:pt idx="0">
                      <c:v>Селидівський міський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'!$C$257</c:f>
                  <c:strCache>
                    <c:ptCount val="1"/>
                    <c:pt idx="0">
                      <c:v>Слов'янський міськрайонний суд Донецької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'!$F$235:$F$257</c:f>
              <c:numCache>
                <c:formatCode>#,##0_ ;[Red]\-#,##0\ </c:formatCode>
                <c:ptCount val="23"/>
                <c:pt idx="0">
                  <c:v>2935.05</c:v>
                </c:pt>
                <c:pt idx="1">
                  <c:v>628.83000000000004</c:v>
                </c:pt>
                <c:pt idx="2">
                  <c:v>1724.84</c:v>
                </c:pt>
                <c:pt idx="3">
                  <c:v>453.96</c:v>
                </c:pt>
                <c:pt idx="4">
                  <c:v>169.94</c:v>
                </c:pt>
                <c:pt idx="5">
                  <c:v>1428.65</c:v>
                </c:pt>
                <c:pt idx="6">
                  <c:v>985.62</c:v>
                </c:pt>
                <c:pt idx="7">
                  <c:v>1252.44</c:v>
                </c:pt>
                <c:pt idx="8">
                  <c:v>1252.3</c:v>
                </c:pt>
                <c:pt idx="9">
                  <c:v>3047.39</c:v>
                </c:pt>
                <c:pt idx="10">
                  <c:v>1474.01</c:v>
                </c:pt>
                <c:pt idx="11">
                  <c:v>1684.22</c:v>
                </c:pt>
                <c:pt idx="12">
                  <c:v>3565.95</c:v>
                </c:pt>
                <c:pt idx="13">
                  <c:v>1957.08</c:v>
                </c:pt>
                <c:pt idx="14">
                  <c:v>917.76</c:v>
                </c:pt>
                <c:pt idx="15">
                  <c:v>1435.7</c:v>
                </c:pt>
                <c:pt idx="16">
                  <c:v>77.430000000000007</c:v>
                </c:pt>
                <c:pt idx="17">
                  <c:v>187.42</c:v>
                </c:pt>
                <c:pt idx="18">
                  <c:v>2035.52</c:v>
                </c:pt>
                <c:pt idx="19">
                  <c:v>450.08</c:v>
                </c:pt>
                <c:pt idx="20">
                  <c:v>1458.58</c:v>
                </c:pt>
                <c:pt idx="21">
                  <c:v>1389.35</c:v>
                </c:pt>
                <c:pt idx="22">
                  <c:v>3177.1</c:v>
                </c:pt>
              </c:numCache>
            </c:numRef>
          </c:xVal>
          <c:yVal>
            <c:numRef>
              <c:f>'графіки '!$E$235:$E$257</c:f>
              <c:numCache>
                <c:formatCode>#,##0.0_ ;[Red]\-#,##0.0\ </c:formatCode>
                <c:ptCount val="23"/>
                <c:pt idx="0">
                  <c:v>24604.2</c:v>
                </c:pt>
                <c:pt idx="1">
                  <c:v>9080.6</c:v>
                </c:pt>
                <c:pt idx="2">
                  <c:v>12447.2</c:v>
                </c:pt>
                <c:pt idx="3">
                  <c:v>6275</c:v>
                </c:pt>
                <c:pt idx="4">
                  <c:v>4505.8999999999996</c:v>
                </c:pt>
                <c:pt idx="5">
                  <c:v>16097.5</c:v>
                </c:pt>
                <c:pt idx="6">
                  <c:v>9083</c:v>
                </c:pt>
                <c:pt idx="7">
                  <c:v>16610.900000000001</c:v>
                </c:pt>
                <c:pt idx="8">
                  <c:v>13509</c:v>
                </c:pt>
                <c:pt idx="9">
                  <c:v>20997.7</c:v>
                </c:pt>
                <c:pt idx="10">
                  <c:v>12370.7</c:v>
                </c:pt>
                <c:pt idx="11">
                  <c:v>18026.7</c:v>
                </c:pt>
                <c:pt idx="12">
                  <c:v>25740.9</c:v>
                </c:pt>
                <c:pt idx="13">
                  <c:v>20881.599999999999</c:v>
                </c:pt>
                <c:pt idx="14">
                  <c:v>11473.5</c:v>
                </c:pt>
                <c:pt idx="15">
                  <c:v>8927.7000000000007</c:v>
                </c:pt>
                <c:pt idx="16">
                  <c:v>6048.8</c:v>
                </c:pt>
                <c:pt idx="17">
                  <c:v>5737.2</c:v>
                </c:pt>
                <c:pt idx="18">
                  <c:v>14931.5</c:v>
                </c:pt>
                <c:pt idx="19">
                  <c:v>5922.4</c:v>
                </c:pt>
                <c:pt idx="20">
                  <c:v>13175</c:v>
                </c:pt>
                <c:pt idx="21">
                  <c:v>13208.3</c:v>
                </c:pt>
                <c:pt idx="22">
                  <c:v>28746.3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497984"/>
        <c:axId val="133499904"/>
      </c:scatterChart>
      <c:valAx>
        <c:axId val="133497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3499904"/>
        <c:crosses val="autoZero"/>
        <c:crossBetween val="midCat"/>
      </c:valAx>
      <c:valAx>
        <c:axId val="13349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349798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місцевих</a:t>
            </a:r>
            <a:r>
              <a:rPr lang="uk-UA" sz="1800" u="sng" baseline="0"/>
              <a:t> адміністративних </a:t>
            </a:r>
            <a:r>
              <a:rPr lang="uk-UA" sz="1800" u="sng"/>
              <a:t>судів</a:t>
            </a:r>
            <a:r>
              <a:rPr lang="uk-UA" sz="1800"/>
              <a:t> </a:t>
            </a:r>
            <a:r>
              <a:rPr lang="uk-UA" sz="1800" b="1" i="0" u="none" strike="noStrike" baseline="0">
                <a:effectLst/>
              </a:rPr>
              <a:t> за 2018 рік</a:t>
            </a:r>
            <a:endParaRPr lang="uk-UA" sz="1800"/>
          </a:p>
        </c:rich>
      </c:tx>
      <c:layout>
        <c:manualLayout>
          <c:xMode val="edge"/>
          <c:yMode val="edge"/>
          <c:x val="0.11878700059156835"/>
          <c:y val="5.0129656211212424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32711288804265E-2"/>
          <c:y val="0.13292329059829061"/>
          <c:w val="0.92423516414141416"/>
          <c:h val="0.803034615384615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'!$C$90</c:f>
                  <c:strCache>
                    <c:ptCount val="1"/>
                    <c:pt idx="0">
                      <c:v>Вінницький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'!$C$91</c:f>
                  <c:strCache>
                    <c:ptCount val="1"/>
                    <c:pt idx="0">
                      <c:v>Волинський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'!$C$92</c:f>
                  <c:strCache>
                    <c:ptCount val="1"/>
                    <c:pt idx="0">
                      <c:v>Дніпропетровський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'!$C$93</c:f>
                  <c:strCache>
                    <c:ptCount val="1"/>
                    <c:pt idx="0">
                      <c:v>Донецький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'!$C$94</c:f>
                  <c:strCache>
                    <c:ptCount val="1"/>
                    <c:pt idx="0">
                      <c:v>Житомирський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'!$C$95</c:f>
                  <c:strCache>
                    <c:ptCount val="1"/>
                    <c:pt idx="0">
                      <c:v>Закарпатський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'!$C$96</c:f>
                  <c:strCache>
                    <c:ptCount val="1"/>
                    <c:pt idx="0">
                      <c:v>Запорізький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'!$C$97</c:f>
                  <c:strCache>
                    <c:ptCount val="1"/>
                    <c:pt idx="0">
                      <c:v>Івано-Франківський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'!$C$98</c:f>
                  <c:strCache>
                    <c:ptCount val="1"/>
                    <c:pt idx="0">
                      <c:v>Київський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'!$C$99</c:f>
                  <c:strCache>
                    <c:ptCount val="1"/>
                    <c:pt idx="0">
                      <c:v>Кіровоградський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'!$C$100</c:f>
                  <c:strCache>
                    <c:ptCount val="1"/>
                    <c:pt idx="0">
                      <c:v>Луганський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'!$C$101</c:f>
                  <c:strCache>
                    <c:ptCount val="1"/>
                    <c:pt idx="0">
                      <c:v>Львівський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'!$C$102</c:f>
                  <c:strCache>
                    <c:ptCount val="1"/>
                    <c:pt idx="0">
                      <c:v>Миколаївський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'!$C$103</c:f>
                  <c:strCache>
                    <c:ptCount val="1"/>
                    <c:pt idx="0">
                      <c:v>Одеський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'!$C$104</c:f>
                  <c:strCache>
                    <c:ptCount val="1"/>
                    <c:pt idx="0">
                      <c:v>Окружний адміністративний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'!$C$105</c:f>
                  <c:strCache>
                    <c:ptCount val="1"/>
                    <c:pt idx="0">
                      <c:v>Полтавський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'!$C$106</c:f>
                  <c:strCache>
                    <c:ptCount val="1"/>
                    <c:pt idx="0">
                      <c:v>Рівненський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'!$C$107</c:f>
                  <c:strCache>
                    <c:ptCount val="1"/>
                    <c:pt idx="0">
                      <c:v>Сумський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'!$C$108</c:f>
                  <c:strCache>
                    <c:ptCount val="1"/>
                    <c:pt idx="0">
                      <c:v>Тернопільський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'!$C$109</c:f>
                  <c:strCache>
                    <c:ptCount val="1"/>
                    <c:pt idx="0">
                      <c:v>Харківський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'!$C$110</c:f>
                  <c:strCache>
                    <c:ptCount val="1"/>
                    <c:pt idx="0">
                      <c:v>Херсонський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'!$C$111</c:f>
                  <c:strCache>
                    <c:ptCount val="1"/>
                    <c:pt idx="0">
                      <c:v>Хмельницький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'!$C$112</c:f>
                  <c:strCache>
                    <c:ptCount val="1"/>
                    <c:pt idx="0">
                      <c:v>Черкаський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'!$C$113</c:f>
                  <c:strCache>
                    <c:ptCount val="1"/>
                    <c:pt idx="0">
                      <c:v>Чернівецький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'!$C$114</c:f>
                  <c:strCache>
                    <c:ptCount val="1"/>
                    <c:pt idx="0">
                      <c:v>Чернігівський окружний адміністративний суд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'!$H$90:$H$114</c:f>
              <c:numCache>
                <c:formatCode>0%</c:formatCode>
                <c:ptCount val="25"/>
                <c:pt idx="0">
                  <c:v>0.48</c:v>
                </c:pt>
                <c:pt idx="1">
                  <c:v>0.09</c:v>
                </c:pt>
                <c:pt idx="2">
                  <c:v>1.19</c:v>
                </c:pt>
                <c:pt idx="3">
                  <c:v>1.49</c:v>
                </c:pt>
                <c:pt idx="4">
                  <c:v>1.5899999999999999</c:v>
                </c:pt>
                <c:pt idx="5">
                  <c:v>-0.42</c:v>
                </c:pt>
                <c:pt idx="6">
                  <c:v>1.2</c:v>
                </c:pt>
                <c:pt idx="7">
                  <c:v>-0.47000000000000003</c:v>
                </c:pt>
                <c:pt idx="8">
                  <c:v>1.1400000000000001</c:v>
                </c:pt>
                <c:pt idx="9">
                  <c:v>1.9</c:v>
                </c:pt>
                <c:pt idx="10">
                  <c:v>1.1499999999999999</c:v>
                </c:pt>
                <c:pt idx="11">
                  <c:v>1.81</c:v>
                </c:pt>
                <c:pt idx="12">
                  <c:v>1.62</c:v>
                </c:pt>
                <c:pt idx="13">
                  <c:v>0.56000000000000005</c:v>
                </c:pt>
                <c:pt idx="14">
                  <c:v>2.72</c:v>
                </c:pt>
                <c:pt idx="15">
                  <c:v>0.86</c:v>
                </c:pt>
                <c:pt idx="16">
                  <c:v>0.6</c:v>
                </c:pt>
                <c:pt idx="17">
                  <c:v>1.24</c:v>
                </c:pt>
                <c:pt idx="18">
                  <c:v>-0.65</c:v>
                </c:pt>
                <c:pt idx="19">
                  <c:v>1.94</c:v>
                </c:pt>
                <c:pt idx="20">
                  <c:v>0.8</c:v>
                </c:pt>
                <c:pt idx="21">
                  <c:v>1.37</c:v>
                </c:pt>
                <c:pt idx="22">
                  <c:v>1.37</c:v>
                </c:pt>
                <c:pt idx="23">
                  <c:v>-0.95</c:v>
                </c:pt>
                <c:pt idx="24">
                  <c:v>0.18999999999999995</c:v>
                </c:pt>
              </c:numCache>
            </c:numRef>
          </c:xVal>
          <c:yVal>
            <c:numRef>
              <c:f>'графіки '!$I$90:$I$114</c:f>
              <c:numCache>
                <c:formatCode>0%</c:formatCode>
                <c:ptCount val="25"/>
                <c:pt idx="0">
                  <c:v>-0.37</c:v>
                </c:pt>
                <c:pt idx="1">
                  <c:v>-0.14000000000000007</c:v>
                </c:pt>
                <c:pt idx="2">
                  <c:v>-2.999999999999995E-2</c:v>
                </c:pt>
                <c:pt idx="3">
                  <c:v>-7.0000000000000007E-2</c:v>
                </c:pt>
                <c:pt idx="4">
                  <c:v>-0.38</c:v>
                </c:pt>
                <c:pt idx="5">
                  <c:v>-1.08</c:v>
                </c:pt>
                <c:pt idx="6">
                  <c:v>-0.65</c:v>
                </c:pt>
                <c:pt idx="7">
                  <c:v>-0.35</c:v>
                </c:pt>
                <c:pt idx="8">
                  <c:v>-1.1800000000000002</c:v>
                </c:pt>
                <c:pt idx="9">
                  <c:v>5.9999999999999984E-2</c:v>
                </c:pt>
                <c:pt idx="10">
                  <c:v>9.0000000000000052E-2</c:v>
                </c:pt>
                <c:pt idx="11">
                  <c:v>-4.0000000000000036E-2</c:v>
                </c:pt>
                <c:pt idx="12">
                  <c:v>-0.32</c:v>
                </c:pt>
                <c:pt idx="13">
                  <c:v>0.28999999999999992</c:v>
                </c:pt>
                <c:pt idx="14">
                  <c:v>-2.1799999999999997</c:v>
                </c:pt>
                <c:pt idx="15">
                  <c:v>-0.45</c:v>
                </c:pt>
                <c:pt idx="16">
                  <c:v>-0.43999999999999995</c:v>
                </c:pt>
                <c:pt idx="17">
                  <c:v>-0.13</c:v>
                </c:pt>
                <c:pt idx="18">
                  <c:v>-0.28000000000000003</c:v>
                </c:pt>
                <c:pt idx="19">
                  <c:v>-0.13999999999999996</c:v>
                </c:pt>
                <c:pt idx="20">
                  <c:v>0.25999999999999995</c:v>
                </c:pt>
                <c:pt idx="21">
                  <c:v>-0.33999999999999997</c:v>
                </c:pt>
                <c:pt idx="22">
                  <c:v>-0.12999999999999995</c:v>
                </c:pt>
                <c:pt idx="23">
                  <c:v>-1.1600000000000001</c:v>
                </c:pt>
                <c:pt idx="24">
                  <c:v>-0.09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3275904"/>
        <c:axId val="123310848"/>
      </c:scatterChart>
      <c:valAx>
        <c:axId val="12327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3310848"/>
        <c:crosses val="autoZero"/>
        <c:crossBetween val="midCat"/>
      </c:valAx>
      <c:valAx>
        <c:axId val="123310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3275904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Житомирської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'!$C$259</c:f>
                  <c:strCache>
                    <c:ptCount val="1"/>
                    <c:pt idx="0">
                      <c:v>Андрушівський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'!$C$260</c:f>
                  <c:strCache>
                    <c:ptCount val="1"/>
                    <c:pt idx="0">
                      <c:v>Баранівський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'!$C$261</c:f>
                  <c:strCache>
                    <c:ptCount val="1"/>
                    <c:pt idx="0">
                      <c:v>Бердичівський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'!$C$262</c:f>
                  <c:strCache>
                    <c:ptCount val="1"/>
                    <c:pt idx="0">
                      <c:v>Богунський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'!$C$263</c:f>
                  <c:strCache>
                    <c:ptCount val="1"/>
                    <c:pt idx="0">
                      <c:v>Брусилівський районний 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'!$C$264</c:f>
                  <c:strCache>
                    <c:ptCount val="1"/>
                    <c:pt idx="0">
                      <c:v>Володарсько-Волинський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'!$C$265</c:f>
                  <c:strCache>
                    <c:ptCount val="1"/>
                    <c:pt idx="0">
                      <c:v>Ємільчинський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'!$C$266</c:f>
                  <c:strCache>
                    <c:ptCount val="1"/>
                    <c:pt idx="0">
                      <c:v>Житомирський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'!$C$267</c:f>
                  <c:strCache>
                    <c:ptCount val="1"/>
                    <c:pt idx="0">
                      <c:v>Корольовський районний суд м. Житомира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'!$C$268</c:f>
                  <c:strCache>
                    <c:ptCount val="1"/>
                    <c:pt idx="0">
                      <c:v>Коростенський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'!$C$269</c:f>
                  <c:strCache>
                    <c:ptCount val="1"/>
                    <c:pt idx="0">
                      <c:v>Коростишівський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'!$C$270</c:f>
                  <c:strCache>
                    <c:ptCount val="1"/>
                    <c:pt idx="0">
                      <c:v>Лугинський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'!$C$271</c:f>
                  <c:strCache>
                    <c:ptCount val="1"/>
                    <c:pt idx="0">
                      <c:v>Любарський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'!$C$272</c:f>
                  <c:strCache>
                    <c:ptCount val="1"/>
                    <c:pt idx="0">
                      <c:v>Малинський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'!$C$273</c:f>
                  <c:strCache>
                    <c:ptCount val="1"/>
                    <c:pt idx="0">
                      <c:v>Народицький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'!$C$274</c:f>
                  <c:strCache>
                    <c:ptCount val="1"/>
                    <c:pt idx="0">
                      <c:v>Новоград-Волинський міськрайонний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'!$C$275</c:f>
                  <c:strCache>
                    <c:ptCount val="1"/>
                    <c:pt idx="0">
                      <c:v>Овруцький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'!$C$276</c:f>
                  <c:strCache>
                    <c:ptCount val="1"/>
                    <c:pt idx="0">
                      <c:v>Олевський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'!$C$277</c:f>
                  <c:strCache>
                    <c:ptCount val="1"/>
                    <c:pt idx="0">
                      <c:v>Попільнянський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'!$C$278</c:f>
                  <c:strCache>
                    <c:ptCount val="1"/>
                    <c:pt idx="0">
                      <c:v>Радомишльський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'!$C$279</c:f>
                  <c:strCache>
                    <c:ptCount val="1"/>
                    <c:pt idx="0">
                      <c:v>Романівський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'!$C$280</c:f>
                  <c:strCache>
                    <c:ptCount val="1"/>
                    <c:pt idx="0">
                      <c:v>Ружинський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'!$C$281</c:f>
                  <c:strCache>
                    <c:ptCount val="1"/>
                    <c:pt idx="0">
                      <c:v>Червоноармійський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'!$C$282</c:f>
                  <c:strCache>
                    <c:ptCount val="1"/>
                    <c:pt idx="0">
                      <c:v>Черняхівський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'!$C$283</c:f>
                  <c:strCache>
                    <c:ptCount val="1"/>
                    <c:pt idx="0">
                      <c:v>Чуднівський районний суд Житомирської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'!$F$259:$F$283</c:f>
              <c:numCache>
                <c:formatCode>#,##0_ ;[Red]\-#,##0\ </c:formatCode>
                <c:ptCount val="25"/>
                <c:pt idx="0">
                  <c:v>602.17999999999995</c:v>
                </c:pt>
                <c:pt idx="1">
                  <c:v>541.58000000000004</c:v>
                </c:pt>
                <c:pt idx="2">
                  <c:v>1163.73</c:v>
                </c:pt>
                <c:pt idx="3">
                  <c:v>3072.03</c:v>
                </c:pt>
                <c:pt idx="4">
                  <c:v>716.61</c:v>
                </c:pt>
                <c:pt idx="5">
                  <c:v>174.77</c:v>
                </c:pt>
                <c:pt idx="6">
                  <c:v>292.19</c:v>
                </c:pt>
                <c:pt idx="7">
                  <c:v>982.91</c:v>
                </c:pt>
                <c:pt idx="8">
                  <c:v>2236.38</c:v>
                </c:pt>
                <c:pt idx="9">
                  <c:v>1734.51</c:v>
                </c:pt>
                <c:pt idx="10">
                  <c:v>743.97</c:v>
                </c:pt>
                <c:pt idx="11">
                  <c:v>260.75</c:v>
                </c:pt>
                <c:pt idx="12">
                  <c:v>404.32</c:v>
                </c:pt>
                <c:pt idx="13">
                  <c:v>752.82</c:v>
                </c:pt>
                <c:pt idx="14">
                  <c:v>186.59</c:v>
                </c:pt>
                <c:pt idx="15">
                  <c:v>1154.6300000000001</c:v>
                </c:pt>
                <c:pt idx="16">
                  <c:v>1228.77</c:v>
                </c:pt>
                <c:pt idx="17">
                  <c:v>494.14</c:v>
                </c:pt>
                <c:pt idx="18">
                  <c:v>440.88</c:v>
                </c:pt>
                <c:pt idx="19">
                  <c:v>463.71</c:v>
                </c:pt>
                <c:pt idx="20">
                  <c:v>258.10000000000002</c:v>
                </c:pt>
                <c:pt idx="21">
                  <c:v>342.91</c:v>
                </c:pt>
                <c:pt idx="22">
                  <c:v>276.47000000000003</c:v>
                </c:pt>
                <c:pt idx="23">
                  <c:v>407.49</c:v>
                </c:pt>
                <c:pt idx="24">
                  <c:v>351.63</c:v>
                </c:pt>
              </c:numCache>
            </c:numRef>
          </c:xVal>
          <c:yVal>
            <c:numRef>
              <c:f>'графіки '!$E$259:$E$283</c:f>
              <c:numCache>
                <c:formatCode>#,##0.0_ ;[Red]\-#,##0.0\ </c:formatCode>
                <c:ptCount val="25"/>
                <c:pt idx="0">
                  <c:v>7694.6</c:v>
                </c:pt>
                <c:pt idx="1">
                  <c:v>6306.7</c:v>
                </c:pt>
                <c:pt idx="2">
                  <c:v>13237.7</c:v>
                </c:pt>
                <c:pt idx="3">
                  <c:v>23109.200000000001</c:v>
                </c:pt>
                <c:pt idx="4">
                  <c:v>5685.5</c:v>
                </c:pt>
                <c:pt idx="5">
                  <c:v>5543.4</c:v>
                </c:pt>
                <c:pt idx="6">
                  <c:v>5404.5</c:v>
                </c:pt>
                <c:pt idx="7">
                  <c:v>11066.5</c:v>
                </c:pt>
                <c:pt idx="8">
                  <c:v>21581.599999999999</c:v>
                </c:pt>
                <c:pt idx="9">
                  <c:v>14458.8</c:v>
                </c:pt>
                <c:pt idx="10">
                  <c:v>8418.2000000000007</c:v>
                </c:pt>
                <c:pt idx="11">
                  <c:v>7303.1</c:v>
                </c:pt>
                <c:pt idx="12">
                  <c:v>4914</c:v>
                </c:pt>
                <c:pt idx="13">
                  <c:v>7268.5</c:v>
                </c:pt>
                <c:pt idx="14">
                  <c:v>5332.8</c:v>
                </c:pt>
                <c:pt idx="15">
                  <c:v>14978.5</c:v>
                </c:pt>
                <c:pt idx="16">
                  <c:v>11376.1</c:v>
                </c:pt>
                <c:pt idx="17">
                  <c:v>7801.3</c:v>
                </c:pt>
                <c:pt idx="18">
                  <c:v>5755.4</c:v>
                </c:pt>
                <c:pt idx="19">
                  <c:v>5514.1</c:v>
                </c:pt>
                <c:pt idx="20">
                  <c:v>4343</c:v>
                </c:pt>
                <c:pt idx="21">
                  <c:v>6158.3</c:v>
                </c:pt>
                <c:pt idx="22">
                  <c:v>5338</c:v>
                </c:pt>
                <c:pt idx="23">
                  <c:v>6043.6</c:v>
                </c:pt>
                <c:pt idx="24">
                  <c:v>5012.7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608576"/>
        <c:axId val="133610496"/>
      </c:scatterChart>
      <c:valAx>
        <c:axId val="133608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3610496"/>
        <c:crosses val="autoZero"/>
        <c:crossBetween val="midCat"/>
      </c:valAx>
      <c:valAx>
        <c:axId val="13361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360857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Закарпатської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'!$C$285</c:f>
                  <c:strCache>
                    <c:ptCount val="1"/>
                    <c:pt idx="0">
                      <c:v>Берегівський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'!$C$286</c:f>
                  <c:strCache>
                    <c:ptCount val="1"/>
                    <c:pt idx="0">
                      <c:v>Великоберезнянський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'!$C$287</c:f>
                  <c:strCache>
                    <c:ptCount val="1"/>
                    <c:pt idx="0">
                      <c:v>Виноградівський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'!$C$288</c:f>
                  <c:strCache>
                    <c:ptCount val="1"/>
                    <c:pt idx="0">
                      <c:v>Воловецький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'!$C$289</c:f>
                  <c:strCache>
                    <c:ptCount val="1"/>
                    <c:pt idx="0">
                      <c:v>Іршавський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'!$C$290</c:f>
                  <c:strCache>
                    <c:ptCount val="1"/>
                    <c:pt idx="0">
                      <c:v>Міжгірський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'!$C$291</c:f>
                  <c:strCache>
                    <c:ptCount val="1"/>
                    <c:pt idx="0">
                      <c:v>Мукачівський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'!$C$292</c:f>
                  <c:strCache>
                    <c:ptCount val="1"/>
                    <c:pt idx="0">
                      <c:v>Перечинський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'!$C$293</c:f>
                  <c:strCache>
                    <c:ptCount val="1"/>
                    <c:pt idx="0">
                      <c:v>Рахівський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'!$C$294</c:f>
                  <c:strCache>
                    <c:ptCount val="1"/>
                    <c:pt idx="0">
                      <c:v>Свалявський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'!$C$295</c:f>
                  <c:strCache>
                    <c:ptCount val="1"/>
                    <c:pt idx="0">
                      <c:v>Тячівський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'!$C$296</c:f>
                  <c:strCache>
                    <c:ptCount val="1"/>
                    <c:pt idx="0">
                      <c:v>Ужгородський міськрайонний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'!$C$297</c:f>
                  <c:strCache>
                    <c:ptCount val="1"/>
                    <c:pt idx="0">
                      <c:v>Хустський районний суд Закарпатської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'!$F$285:$F$297</c:f>
              <c:numCache>
                <c:formatCode>#,##0_ ;[Red]\-#,##0\ </c:formatCode>
                <c:ptCount val="13"/>
                <c:pt idx="0">
                  <c:v>697.97</c:v>
                </c:pt>
                <c:pt idx="1">
                  <c:v>804.41</c:v>
                </c:pt>
                <c:pt idx="2">
                  <c:v>1161.93</c:v>
                </c:pt>
                <c:pt idx="3">
                  <c:v>251.92</c:v>
                </c:pt>
                <c:pt idx="4">
                  <c:v>1670.1</c:v>
                </c:pt>
                <c:pt idx="5">
                  <c:v>343.4</c:v>
                </c:pt>
                <c:pt idx="6">
                  <c:v>2054.0700000000002</c:v>
                </c:pt>
                <c:pt idx="7">
                  <c:v>712.85</c:v>
                </c:pt>
                <c:pt idx="8">
                  <c:v>643.09</c:v>
                </c:pt>
                <c:pt idx="9">
                  <c:v>1014.14</c:v>
                </c:pt>
                <c:pt idx="10">
                  <c:v>990.89</c:v>
                </c:pt>
                <c:pt idx="11">
                  <c:v>3054.61</c:v>
                </c:pt>
                <c:pt idx="12">
                  <c:v>2694.57</c:v>
                </c:pt>
              </c:numCache>
            </c:numRef>
          </c:xVal>
          <c:yVal>
            <c:numRef>
              <c:f>'графіки '!$E$285:$E$297</c:f>
              <c:numCache>
                <c:formatCode>#,##0.0_ ;[Red]\-#,##0.0\ </c:formatCode>
                <c:ptCount val="13"/>
                <c:pt idx="0">
                  <c:v>8221.1</c:v>
                </c:pt>
                <c:pt idx="1">
                  <c:v>5658.1</c:v>
                </c:pt>
                <c:pt idx="2">
                  <c:v>11060.2</c:v>
                </c:pt>
                <c:pt idx="3">
                  <c:v>6679.4</c:v>
                </c:pt>
                <c:pt idx="4">
                  <c:v>9556.6</c:v>
                </c:pt>
                <c:pt idx="5">
                  <c:v>7708.8</c:v>
                </c:pt>
                <c:pt idx="6">
                  <c:v>25282.7</c:v>
                </c:pt>
                <c:pt idx="7">
                  <c:v>6980.5</c:v>
                </c:pt>
                <c:pt idx="8">
                  <c:v>8720.2999999999993</c:v>
                </c:pt>
                <c:pt idx="9">
                  <c:v>9321.2999999999993</c:v>
                </c:pt>
                <c:pt idx="10">
                  <c:v>12337.1</c:v>
                </c:pt>
                <c:pt idx="11">
                  <c:v>25493.9</c:v>
                </c:pt>
                <c:pt idx="12">
                  <c:v>12370.7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313664"/>
        <c:axId val="133315584"/>
      </c:scatterChart>
      <c:valAx>
        <c:axId val="133313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3315584"/>
        <c:crosses val="autoZero"/>
        <c:crossBetween val="midCat"/>
      </c:valAx>
      <c:valAx>
        <c:axId val="13331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331366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Запорізької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'!$C$303</c:f>
                  <c:strCache>
                    <c:ptCount val="1"/>
                    <c:pt idx="0">
                      <c:v>Бердянський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'!$C$304</c:f>
                  <c:strCache>
                    <c:ptCount val="1"/>
                    <c:pt idx="0">
                      <c:v>Василівський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'!$C$305</c:f>
                  <c:strCache>
                    <c:ptCount val="1"/>
                    <c:pt idx="0">
                      <c:v>Великобілозерський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'!$C$306</c:f>
                  <c:strCache>
                    <c:ptCount val="1"/>
                    <c:pt idx="0">
                      <c:v>Веселівський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'!$C$307</c:f>
                  <c:strCache>
                    <c:ptCount val="1"/>
                    <c:pt idx="0">
                      <c:v>Вільнянський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'!$C$308</c:f>
                  <c:strCache>
                    <c:ptCount val="1"/>
                    <c:pt idx="0">
                      <c:v>Гуляйпільський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'!$C$309</c:f>
                  <c:strCache>
                    <c:ptCount val="1"/>
                    <c:pt idx="0">
                      <c:v>Енергодарський міський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'!$C$310</c:f>
                  <c:strCache>
                    <c:ptCount val="1"/>
                    <c:pt idx="0">
                      <c:v>Жовтневий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'!$C$311</c:f>
                  <c:strCache>
                    <c:ptCount val="1"/>
                    <c:pt idx="0">
                      <c:v>Заводський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'!$C$312</c:f>
                  <c:strCache>
                    <c:ptCount val="1"/>
                    <c:pt idx="0">
                      <c:v>Запорізький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'!$C$313</c:f>
                  <c:strCache>
                    <c:ptCount val="1"/>
                    <c:pt idx="0">
                      <c:v>Кам'янсько-Дніпровський районний 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'!$C$314</c:f>
                  <c:strCache>
                    <c:ptCount val="1"/>
                    <c:pt idx="0">
                      <c:v>Комунарський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'!$C$315</c:f>
                  <c:strCache>
                    <c:ptCount val="1"/>
                    <c:pt idx="0">
                      <c:v>Куйбишевський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'!$C$316</c:f>
                  <c:strCache>
                    <c:ptCount val="1"/>
                    <c:pt idx="0">
                      <c:v>Ленінський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'!$C$317</c:f>
                  <c:strCache>
                    <c:ptCount val="1"/>
                    <c:pt idx="0">
                      <c:v>Мелітопольський міськрайонний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'!$C$318</c:f>
                  <c:strCache>
                    <c:ptCount val="1"/>
                    <c:pt idx="0">
                      <c:v>Михайлівський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'!$C$319</c:f>
                  <c:strCache>
                    <c:ptCount val="1"/>
                    <c:pt idx="0">
                      <c:v>Новомиколаївський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'!$C$320</c:f>
                  <c:strCache>
                    <c:ptCount val="1"/>
                    <c:pt idx="0">
                      <c:v>Орджонікідзевський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'!$C$321</c:f>
                  <c:strCache>
                    <c:ptCount val="1"/>
                    <c:pt idx="0">
                      <c:v>Оріхівський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'!$C$322</c:f>
                  <c:strCache>
                    <c:ptCount val="1"/>
                    <c:pt idx="0">
                      <c:v>Пологівський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'!$C$323</c:f>
                  <c:strCache>
                    <c:ptCount val="1"/>
                    <c:pt idx="0">
                      <c:v>Приазовський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'!$C$324</c:f>
                  <c:strCache>
                    <c:ptCount val="1"/>
                    <c:pt idx="0">
                      <c:v>Приморський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'!$C$325</c:f>
                  <c:strCache>
                    <c:ptCount val="1"/>
                    <c:pt idx="0">
                      <c:v>Розівський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'!$C$326</c:f>
                  <c:strCache>
                    <c:ptCount val="1"/>
                    <c:pt idx="0">
                      <c:v>Токмацький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'!$C$327</c:f>
                  <c:strCache>
                    <c:ptCount val="1"/>
                    <c:pt idx="0">
                      <c:v>Хортицький районний суд м.Запоріжжя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'!$C$328</c:f>
                  <c:strCache>
                    <c:ptCount val="1"/>
                    <c:pt idx="0">
                      <c:v>Чернігівський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'!$C$329</c:f>
                  <c:strCache>
                    <c:ptCount val="1"/>
                    <c:pt idx="0">
                      <c:v>Шевченківський районний суд м. Запоріжжя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'!$C$330</c:f>
                  <c:strCache>
                    <c:ptCount val="1"/>
                    <c:pt idx="0">
                      <c:v>Якимівський районний суд Запорізької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'!$F$303:$F$330</c:f>
              <c:numCache>
                <c:formatCode>#,##0_ ;[Red]\-#,##0\ </c:formatCode>
                <c:ptCount val="28"/>
                <c:pt idx="0">
                  <c:v>2560.0100000000002</c:v>
                </c:pt>
                <c:pt idx="1">
                  <c:v>1016.63</c:v>
                </c:pt>
                <c:pt idx="2">
                  <c:v>301.7</c:v>
                </c:pt>
                <c:pt idx="3">
                  <c:v>339.49</c:v>
                </c:pt>
                <c:pt idx="4">
                  <c:v>1296.73</c:v>
                </c:pt>
                <c:pt idx="5">
                  <c:v>381.64</c:v>
                </c:pt>
                <c:pt idx="6">
                  <c:v>1831.03</c:v>
                </c:pt>
                <c:pt idx="7">
                  <c:v>1623.21</c:v>
                </c:pt>
                <c:pt idx="8">
                  <c:v>1098.69</c:v>
                </c:pt>
                <c:pt idx="9">
                  <c:v>947.94</c:v>
                </c:pt>
                <c:pt idx="10">
                  <c:v>634.15</c:v>
                </c:pt>
                <c:pt idx="11">
                  <c:v>1675.91</c:v>
                </c:pt>
                <c:pt idx="12">
                  <c:v>465.92</c:v>
                </c:pt>
                <c:pt idx="13">
                  <c:v>2087.87</c:v>
                </c:pt>
                <c:pt idx="14">
                  <c:v>2982.73</c:v>
                </c:pt>
                <c:pt idx="15">
                  <c:v>395.3</c:v>
                </c:pt>
                <c:pt idx="16">
                  <c:v>694.44</c:v>
                </c:pt>
                <c:pt idx="17">
                  <c:v>2721.45</c:v>
                </c:pt>
                <c:pt idx="18">
                  <c:v>1077.78</c:v>
                </c:pt>
                <c:pt idx="19">
                  <c:v>698.76</c:v>
                </c:pt>
                <c:pt idx="20">
                  <c:v>998.62</c:v>
                </c:pt>
                <c:pt idx="21">
                  <c:v>453.45</c:v>
                </c:pt>
                <c:pt idx="22">
                  <c:v>129.15</c:v>
                </c:pt>
                <c:pt idx="23">
                  <c:v>860.93</c:v>
                </c:pt>
                <c:pt idx="24">
                  <c:v>1197.1400000000001</c:v>
                </c:pt>
                <c:pt idx="25">
                  <c:v>242.8</c:v>
                </c:pt>
                <c:pt idx="26">
                  <c:v>4454.37</c:v>
                </c:pt>
                <c:pt idx="27">
                  <c:v>2062.96</c:v>
                </c:pt>
              </c:numCache>
            </c:numRef>
          </c:xVal>
          <c:yVal>
            <c:numRef>
              <c:f>'графіки '!$E$303:$E$330</c:f>
              <c:numCache>
                <c:formatCode>#,##0.0_ ;[Red]\-#,##0.0\ </c:formatCode>
                <c:ptCount val="28"/>
                <c:pt idx="0">
                  <c:v>24845.3</c:v>
                </c:pt>
                <c:pt idx="1">
                  <c:v>9881.2000000000007</c:v>
                </c:pt>
                <c:pt idx="2">
                  <c:v>4162.2</c:v>
                </c:pt>
                <c:pt idx="3">
                  <c:v>5548.6</c:v>
                </c:pt>
                <c:pt idx="4">
                  <c:v>9630.2000000000007</c:v>
                </c:pt>
                <c:pt idx="5">
                  <c:v>5819.9</c:v>
                </c:pt>
                <c:pt idx="6">
                  <c:v>7544.8</c:v>
                </c:pt>
                <c:pt idx="7">
                  <c:v>14274.4</c:v>
                </c:pt>
                <c:pt idx="8">
                  <c:v>13314.5</c:v>
                </c:pt>
                <c:pt idx="9">
                  <c:v>8765.6</c:v>
                </c:pt>
                <c:pt idx="10">
                  <c:v>6542.3</c:v>
                </c:pt>
                <c:pt idx="11">
                  <c:v>18879.400000000001</c:v>
                </c:pt>
                <c:pt idx="12">
                  <c:v>7497.4</c:v>
                </c:pt>
                <c:pt idx="13">
                  <c:v>14240.1</c:v>
                </c:pt>
                <c:pt idx="14">
                  <c:v>27555.200000000001</c:v>
                </c:pt>
                <c:pt idx="15">
                  <c:v>5803.2</c:v>
                </c:pt>
                <c:pt idx="16">
                  <c:v>4557.1000000000004</c:v>
                </c:pt>
                <c:pt idx="17">
                  <c:v>18479.7</c:v>
                </c:pt>
                <c:pt idx="18">
                  <c:v>9313.2999999999993</c:v>
                </c:pt>
                <c:pt idx="19">
                  <c:v>7143.5</c:v>
                </c:pt>
                <c:pt idx="20">
                  <c:v>7405</c:v>
                </c:pt>
                <c:pt idx="21">
                  <c:v>6422.6</c:v>
                </c:pt>
                <c:pt idx="22">
                  <c:v>4255.6000000000004</c:v>
                </c:pt>
                <c:pt idx="23">
                  <c:v>10314.4</c:v>
                </c:pt>
                <c:pt idx="24">
                  <c:v>13809.7</c:v>
                </c:pt>
                <c:pt idx="25">
                  <c:v>6347.8</c:v>
                </c:pt>
                <c:pt idx="26">
                  <c:v>18437.099999999999</c:v>
                </c:pt>
                <c:pt idx="27">
                  <c:v>8058.3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430272"/>
        <c:axId val="133461120"/>
      </c:scatterChart>
      <c:valAx>
        <c:axId val="1334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3461120"/>
        <c:crosses val="autoZero"/>
        <c:crossBetween val="midCat"/>
      </c:valAx>
      <c:valAx>
        <c:axId val="13346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343027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Івано-Франківської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575552111214318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'!$C$332</c:f>
                  <c:strCache>
                    <c:ptCount val="1"/>
                    <c:pt idx="0">
                      <c:v>Богородчанський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'!$C$333</c:f>
                  <c:strCache>
                    <c:ptCount val="1"/>
                    <c:pt idx="0">
                      <c:v>Болехівський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'!$C$334</c:f>
                  <c:strCache>
                    <c:ptCount val="1"/>
                    <c:pt idx="0">
                      <c:v>Верховинський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'!$C$335</c:f>
                  <c:strCache>
                    <c:ptCount val="1"/>
                    <c:pt idx="0">
                      <c:v>Галицький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'!$C$336</c:f>
                  <c:strCache>
                    <c:ptCount val="1"/>
                    <c:pt idx="0">
                      <c:v>Городенківський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'!$C$337</c:f>
                  <c:strCache>
                    <c:ptCount val="1"/>
                    <c:pt idx="0">
                      <c:v>Долинський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'!$C$338</c:f>
                  <c:strCache>
                    <c:ptCount val="1"/>
                    <c:pt idx="0">
                      <c:v>Івано-Франківський міський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'!$C$339</c:f>
                  <c:strCache>
                    <c:ptCount val="1"/>
                    <c:pt idx="0">
                      <c:v>Калуський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'!$C$340</c:f>
                  <c:strCache>
                    <c:ptCount val="1"/>
                    <c:pt idx="0">
                      <c:v>Коломийський міськрайонний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'!$C$341</c:f>
                  <c:strCache>
                    <c:ptCount val="1"/>
                    <c:pt idx="0">
                      <c:v>Косівський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'!$C$342</c:f>
                  <c:strCache>
                    <c:ptCount val="1"/>
                    <c:pt idx="0">
                      <c:v>Надвірнянський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'!$C$343</c:f>
                  <c:strCache>
                    <c:ptCount val="1"/>
                    <c:pt idx="0">
                      <c:v>Рогатинський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'!$C$344</c:f>
                  <c:strCache>
                    <c:ptCount val="1"/>
                    <c:pt idx="0">
                      <c:v>Рожнятівський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'!$C$345</c:f>
                  <c:strCache>
                    <c:ptCount val="1"/>
                    <c:pt idx="0">
                      <c:v>Снятинський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'!$C$346</c:f>
                  <c:strCache>
                    <c:ptCount val="1"/>
                    <c:pt idx="0">
                      <c:v>Тисменицький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'!$C$347</c:f>
                  <c:strCache>
                    <c:ptCount val="1"/>
                    <c:pt idx="0">
                      <c:v>Тлумацький районний суд Івано-Франківської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'!$C$348</c:f>
                  <c:strCache>
                    <c:ptCount val="1"/>
                    <c:pt idx="0">
                      <c:v>Яремчанський міський суд Івано-Франківської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'!$F$332:$F$348</c:f>
              <c:numCache>
                <c:formatCode>#,##0_ ;[Red]\-#,##0\ </c:formatCode>
                <c:ptCount val="17"/>
                <c:pt idx="0">
                  <c:v>884.36</c:v>
                </c:pt>
                <c:pt idx="1">
                  <c:v>216.12</c:v>
                </c:pt>
                <c:pt idx="2">
                  <c:v>205.59</c:v>
                </c:pt>
                <c:pt idx="3">
                  <c:v>431.24</c:v>
                </c:pt>
                <c:pt idx="4">
                  <c:v>397.9</c:v>
                </c:pt>
                <c:pt idx="5">
                  <c:v>612.28</c:v>
                </c:pt>
                <c:pt idx="6">
                  <c:v>3480.06</c:v>
                </c:pt>
                <c:pt idx="7">
                  <c:v>1128.45</c:v>
                </c:pt>
                <c:pt idx="8">
                  <c:v>1465.31</c:v>
                </c:pt>
                <c:pt idx="9">
                  <c:v>704.31</c:v>
                </c:pt>
                <c:pt idx="10">
                  <c:v>777.29</c:v>
                </c:pt>
                <c:pt idx="11">
                  <c:v>1002.05</c:v>
                </c:pt>
                <c:pt idx="12">
                  <c:v>552.66999999999996</c:v>
                </c:pt>
                <c:pt idx="13">
                  <c:v>1354.21</c:v>
                </c:pt>
                <c:pt idx="14">
                  <c:v>656.16</c:v>
                </c:pt>
                <c:pt idx="15">
                  <c:v>260.02999999999997</c:v>
                </c:pt>
                <c:pt idx="16">
                  <c:v>182.71</c:v>
                </c:pt>
              </c:numCache>
            </c:numRef>
          </c:xVal>
          <c:yVal>
            <c:numRef>
              <c:f>'графіки '!$E$332:$E$348</c:f>
              <c:numCache>
                <c:formatCode>#,##0.0_ ;[Red]\-#,##0.0\ </c:formatCode>
                <c:ptCount val="17"/>
                <c:pt idx="0">
                  <c:v>6763.7</c:v>
                </c:pt>
                <c:pt idx="1">
                  <c:v>6330.6</c:v>
                </c:pt>
                <c:pt idx="2">
                  <c:v>5161.7</c:v>
                </c:pt>
                <c:pt idx="3">
                  <c:v>7053.2</c:v>
                </c:pt>
                <c:pt idx="4">
                  <c:v>7241.1</c:v>
                </c:pt>
                <c:pt idx="5">
                  <c:v>9647.6</c:v>
                </c:pt>
                <c:pt idx="6">
                  <c:v>26801.8</c:v>
                </c:pt>
                <c:pt idx="7">
                  <c:v>13453.7</c:v>
                </c:pt>
                <c:pt idx="8">
                  <c:v>12773.1</c:v>
                </c:pt>
                <c:pt idx="9">
                  <c:v>9038.4</c:v>
                </c:pt>
                <c:pt idx="10">
                  <c:v>8761.5</c:v>
                </c:pt>
                <c:pt idx="11">
                  <c:v>6573.9</c:v>
                </c:pt>
                <c:pt idx="12">
                  <c:v>8414</c:v>
                </c:pt>
                <c:pt idx="13">
                  <c:v>7058.3</c:v>
                </c:pt>
                <c:pt idx="14">
                  <c:v>5995.3</c:v>
                </c:pt>
                <c:pt idx="15">
                  <c:v>6883.9</c:v>
                </c:pt>
                <c:pt idx="16">
                  <c:v>4521.7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8944768"/>
        <c:axId val="18946688"/>
      </c:scatterChart>
      <c:valAx>
        <c:axId val="1894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8946688"/>
        <c:crosses val="autoZero"/>
        <c:crossBetween val="midCat"/>
      </c:valAx>
      <c:valAx>
        <c:axId val="1894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894476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м. Києва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'!$C$351</c:f>
                  <c:strCache>
                    <c:ptCount val="1"/>
                    <c:pt idx="0">
                      <c:v>Голосіївський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'!$C$352</c:f>
                  <c:strCache>
                    <c:ptCount val="1"/>
                    <c:pt idx="0">
                      <c:v>Дарницький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'!$C$353</c:f>
                  <c:strCache>
                    <c:ptCount val="1"/>
                    <c:pt idx="0">
                      <c:v>Деснянський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'!$C$354</c:f>
                  <c:strCache>
                    <c:ptCount val="1"/>
                    <c:pt idx="0">
                      <c:v>Дніпровський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'!$C$355</c:f>
                  <c:strCache>
                    <c:ptCount val="1"/>
                    <c:pt idx="0">
                      <c:v>Оболонський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'!$C$356</c:f>
                  <c:strCache>
                    <c:ptCount val="1"/>
                    <c:pt idx="0">
                      <c:v>Печерський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'!$C$357</c:f>
                  <c:strCache>
                    <c:ptCount val="1"/>
                    <c:pt idx="0">
                      <c:v>Подільський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'!$C$358</c:f>
                  <c:strCache>
                    <c:ptCount val="1"/>
                    <c:pt idx="0">
                      <c:v>Святошинський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'!$C$359</c:f>
                  <c:strCache>
                    <c:ptCount val="1"/>
                    <c:pt idx="0">
                      <c:v>Солом'янський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'!$C$360</c:f>
                  <c:strCache>
                    <c:ptCount val="1"/>
                    <c:pt idx="0">
                      <c:v>Шевченківський районний суд міста Києва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'!$F$351:$F$360</c:f>
              <c:numCache>
                <c:formatCode>#,##0_ ;[Red]\-#,##0\ </c:formatCode>
                <c:ptCount val="10"/>
                <c:pt idx="0">
                  <c:v>4643.71</c:v>
                </c:pt>
                <c:pt idx="1">
                  <c:v>4558.49</c:v>
                </c:pt>
                <c:pt idx="2">
                  <c:v>4117.7700000000004</c:v>
                </c:pt>
                <c:pt idx="3">
                  <c:v>5627.47</c:v>
                </c:pt>
                <c:pt idx="4">
                  <c:v>3553.38</c:v>
                </c:pt>
                <c:pt idx="5">
                  <c:v>9762.7199999999993</c:v>
                </c:pt>
                <c:pt idx="6">
                  <c:v>2841.66</c:v>
                </c:pt>
                <c:pt idx="7">
                  <c:v>4619.54</c:v>
                </c:pt>
                <c:pt idx="8">
                  <c:v>5619.67</c:v>
                </c:pt>
                <c:pt idx="9">
                  <c:v>7767.14</c:v>
                </c:pt>
              </c:numCache>
            </c:numRef>
          </c:xVal>
          <c:yVal>
            <c:numRef>
              <c:f>'графіки '!$E$351:$E$360</c:f>
              <c:numCache>
                <c:formatCode>#,##0.0_ ;[Red]\-#,##0.0\ </c:formatCode>
                <c:ptCount val="10"/>
                <c:pt idx="0">
                  <c:v>30901</c:v>
                </c:pt>
                <c:pt idx="1">
                  <c:v>42475.9</c:v>
                </c:pt>
                <c:pt idx="2">
                  <c:v>34534.9</c:v>
                </c:pt>
                <c:pt idx="3">
                  <c:v>44759.4</c:v>
                </c:pt>
                <c:pt idx="4">
                  <c:v>38366.1</c:v>
                </c:pt>
                <c:pt idx="5">
                  <c:v>48693.9</c:v>
                </c:pt>
                <c:pt idx="6">
                  <c:v>29569.200000000001</c:v>
                </c:pt>
                <c:pt idx="7">
                  <c:v>45595.3</c:v>
                </c:pt>
                <c:pt idx="8">
                  <c:v>41977.5</c:v>
                </c:pt>
                <c:pt idx="9">
                  <c:v>56912.5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9004800"/>
        <c:axId val="104326656"/>
      </c:scatterChart>
      <c:valAx>
        <c:axId val="1900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04326656"/>
        <c:crosses val="autoZero"/>
        <c:crossBetween val="midCat"/>
      </c:valAx>
      <c:valAx>
        <c:axId val="104326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900480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Київської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'!$C$362</c:f>
                  <c:strCache>
                    <c:ptCount val="1"/>
                    <c:pt idx="0">
                      <c:v>Баришівський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'!$C$363</c:f>
                  <c:strCache>
                    <c:ptCount val="1"/>
                    <c:pt idx="0">
                      <c:v>Березанський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'!$C$364</c:f>
                  <c:strCache>
                    <c:ptCount val="1"/>
                    <c:pt idx="0">
                      <c:v>Білоцерківський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'!$C$365</c:f>
                  <c:strCache>
                    <c:ptCount val="1"/>
                    <c:pt idx="0">
                      <c:v>Богуславський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'!$C$366</c:f>
                  <c:strCache>
                    <c:ptCount val="1"/>
                    <c:pt idx="0">
                      <c:v>Бориспільський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'!$C$367</c:f>
                  <c:strCache>
                    <c:ptCount val="1"/>
                    <c:pt idx="0">
                      <c:v>Бородянський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'!$C$368</c:f>
                  <c:strCache>
                    <c:ptCount val="1"/>
                    <c:pt idx="0">
                      <c:v>Броварський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'!$C$369</c:f>
                  <c:strCache>
                    <c:ptCount val="1"/>
                    <c:pt idx="0">
                      <c:v>Васильківський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'!$C$370</c:f>
                  <c:strCache>
                    <c:ptCount val="1"/>
                    <c:pt idx="0">
                      <c:v>Вишгородський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'!$C$371</c:f>
                  <c:strCache>
                    <c:ptCount val="1"/>
                    <c:pt idx="0">
                      <c:v>Володарський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'!$C$372</c:f>
                  <c:strCache>
                    <c:ptCount val="1"/>
                    <c:pt idx="0">
                      <c:v>Згурівський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'!$C$373</c:f>
                  <c:strCache>
                    <c:ptCount val="1"/>
                    <c:pt idx="0">
                      <c:v>Іванківський районний 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'!$C$374</c:f>
                  <c:strCache>
                    <c:ptCount val="1"/>
                    <c:pt idx="0">
                      <c:v>Ірпінський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'!$C$375</c:f>
                  <c:strCache>
                    <c:ptCount val="1"/>
                    <c:pt idx="0">
                      <c:v>Кагарлицький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'!$C$376</c:f>
                  <c:strCache>
                    <c:ptCount val="1"/>
                    <c:pt idx="0">
                      <c:v>Києво-Святошинський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'!$C$377</c:f>
                  <c:strCache>
                    <c:ptCount val="1"/>
                    <c:pt idx="0">
                      <c:v>Макарівський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'!$C$378</c:f>
                  <c:strCache>
                    <c:ptCount val="1"/>
                    <c:pt idx="0">
                      <c:v>Миронівський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'!$C$379</c:f>
                  <c:strCache>
                    <c:ptCount val="1"/>
                    <c:pt idx="0">
                      <c:v>Обухівський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'!$C$380</c:f>
                  <c:strCache>
                    <c:ptCount val="1"/>
                    <c:pt idx="0">
                      <c:v>Переяслав-Хмельницький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'!$C$381</c:f>
                  <c:strCache>
                    <c:ptCount val="1"/>
                    <c:pt idx="0">
                      <c:v>Ржищевський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'!$C$382</c:f>
                  <c:strCache>
                    <c:ptCount val="1"/>
                    <c:pt idx="0">
                      <c:v>Рокитнянський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'!$C$383</c:f>
                  <c:strCache>
                    <c:ptCount val="1"/>
                    <c:pt idx="0">
                      <c:v>Сквирський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'!$C$384</c:f>
                  <c:strCache>
                    <c:ptCount val="1"/>
                    <c:pt idx="0">
                      <c:v>Славутицький міський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'!$C$385</c:f>
                  <c:strCache>
                    <c:ptCount val="1"/>
                    <c:pt idx="0">
                      <c:v>Ставищенський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'!$C$386</c:f>
                  <c:strCache>
                    <c:ptCount val="1"/>
                    <c:pt idx="0">
                      <c:v>Таращанський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'!$C$387</c:f>
                  <c:strCache>
                    <c:ptCount val="1"/>
                    <c:pt idx="0">
                      <c:v>Тетіївський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'!$C$388</c:f>
                  <c:strCache>
                    <c:ptCount val="1"/>
                    <c:pt idx="0">
                      <c:v>Фастівський міськрайонний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'!$C$389</c:f>
                  <c:strCache>
                    <c:ptCount val="1"/>
                    <c:pt idx="0">
                      <c:v>Яготинський районний суд Київської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'!$F$362:$F$389</c:f>
              <c:numCache>
                <c:formatCode>#,##0_ ;[Red]\-#,##0\ </c:formatCode>
                <c:ptCount val="28"/>
                <c:pt idx="0">
                  <c:v>531.46</c:v>
                </c:pt>
                <c:pt idx="1">
                  <c:v>186.87</c:v>
                </c:pt>
                <c:pt idx="2">
                  <c:v>7641.17</c:v>
                </c:pt>
                <c:pt idx="3">
                  <c:v>956.42</c:v>
                </c:pt>
                <c:pt idx="4">
                  <c:v>2397.15</c:v>
                </c:pt>
                <c:pt idx="5">
                  <c:v>736.07</c:v>
                </c:pt>
                <c:pt idx="6">
                  <c:v>2213.39</c:v>
                </c:pt>
                <c:pt idx="7">
                  <c:v>1401.88</c:v>
                </c:pt>
                <c:pt idx="8">
                  <c:v>1106.06</c:v>
                </c:pt>
                <c:pt idx="9">
                  <c:v>283</c:v>
                </c:pt>
                <c:pt idx="10">
                  <c:v>210.55</c:v>
                </c:pt>
                <c:pt idx="11">
                  <c:v>698.94</c:v>
                </c:pt>
                <c:pt idx="12">
                  <c:v>1695.73</c:v>
                </c:pt>
                <c:pt idx="13">
                  <c:v>1088.1300000000001</c:v>
                </c:pt>
                <c:pt idx="14">
                  <c:v>3061.99</c:v>
                </c:pt>
                <c:pt idx="15">
                  <c:v>668.38</c:v>
                </c:pt>
                <c:pt idx="16">
                  <c:v>397.44</c:v>
                </c:pt>
                <c:pt idx="17">
                  <c:v>3091.94</c:v>
                </c:pt>
                <c:pt idx="18">
                  <c:v>572.1</c:v>
                </c:pt>
                <c:pt idx="19">
                  <c:v>76.709999999999994</c:v>
                </c:pt>
                <c:pt idx="20">
                  <c:v>1542.23</c:v>
                </c:pt>
                <c:pt idx="21">
                  <c:v>484.18</c:v>
                </c:pt>
                <c:pt idx="22">
                  <c:v>218.3</c:v>
                </c:pt>
                <c:pt idx="23">
                  <c:v>246.18</c:v>
                </c:pt>
                <c:pt idx="24">
                  <c:v>499.67</c:v>
                </c:pt>
                <c:pt idx="25">
                  <c:v>360.61</c:v>
                </c:pt>
                <c:pt idx="26">
                  <c:v>1152.42</c:v>
                </c:pt>
                <c:pt idx="27">
                  <c:v>405.7</c:v>
                </c:pt>
              </c:numCache>
            </c:numRef>
          </c:xVal>
          <c:yVal>
            <c:numRef>
              <c:f>'графіки '!$E$362:$E$389</c:f>
              <c:numCache>
                <c:formatCode>#,##0.0_ ;[Red]\-#,##0.0\ </c:formatCode>
                <c:ptCount val="28"/>
                <c:pt idx="0">
                  <c:v>7102.4</c:v>
                </c:pt>
                <c:pt idx="1">
                  <c:v>6138.6</c:v>
                </c:pt>
                <c:pt idx="2">
                  <c:v>33455.9</c:v>
                </c:pt>
                <c:pt idx="3">
                  <c:v>6998.1</c:v>
                </c:pt>
                <c:pt idx="4">
                  <c:v>18852.400000000001</c:v>
                </c:pt>
                <c:pt idx="5">
                  <c:v>8387.1</c:v>
                </c:pt>
                <c:pt idx="6">
                  <c:v>20780.7</c:v>
                </c:pt>
                <c:pt idx="7">
                  <c:v>14462.3</c:v>
                </c:pt>
                <c:pt idx="8">
                  <c:v>11979.4</c:v>
                </c:pt>
                <c:pt idx="9">
                  <c:v>6462.2</c:v>
                </c:pt>
                <c:pt idx="10">
                  <c:v>5929</c:v>
                </c:pt>
                <c:pt idx="11">
                  <c:v>7689.3</c:v>
                </c:pt>
                <c:pt idx="12">
                  <c:v>14804.6</c:v>
                </c:pt>
                <c:pt idx="13">
                  <c:v>7153.3</c:v>
                </c:pt>
                <c:pt idx="14">
                  <c:v>17268.400000000001</c:v>
                </c:pt>
                <c:pt idx="15">
                  <c:v>7397</c:v>
                </c:pt>
                <c:pt idx="16">
                  <c:v>6106.1</c:v>
                </c:pt>
                <c:pt idx="17">
                  <c:v>11373</c:v>
                </c:pt>
                <c:pt idx="18">
                  <c:v>10253.6</c:v>
                </c:pt>
                <c:pt idx="19">
                  <c:v>5030.6000000000004</c:v>
                </c:pt>
                <c:pt idx="20">
                  <c:v>6532.9</c:v>
                </c:pt>
                <c:pt idx="21">
                  <c:v>7708.8</c:v>
                </c:pt>
                <c:pt idx="22">
                  <c:v>5242.3</c:v>
                </c:pt>
                <c:pt idx="23">
                  <c:v>5937.7</c:v>
                </c:pt>
                <c:pt idx="24">
                  <c:v>5064.5</c:v>
                </c:pt>
                <c:pt idx="25">
                  <c:v>5993.8</c:v>
                </c:pt>
                <c:pt idx="26">
                  <c:v>16042.3</c:v>
                </c:pt>
                <c:pt idx="27">
                  <c:v>8091.6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969408"/>
        <c:axId val="133971328"/>
      </c:scatterChart>
      <c:valAx>
        <c:axId val="13396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3971328"/>
        <c:crosses val="autoZero"/>
        <c:crossBetween val="midCat"/>
      </c:valAx>
      <c:valAx>
        <c:axId val="133971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396940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Кіровоградської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'!$C$391</c:f>
                  <c:strCache>
                    <c:ptCount val="1"/>
                    <c:pt idx="0">
                      <c:v>Бобринецький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'!$C$392</c:f>
                  <c:strCache>
                    <c:ptCount val="1"/>
                    <c:pt idx="0">
                      <c:v>Вільшанський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'!$C$393</c:f>
                  <c:strCache>
                    <c:ptCount val="1"/>
                    <c:pt idx="0">
                      <c:v>Гайворонський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'!$C$394</c:f>
                  <c:strCache>
                    <c:ptCount val="1"/>
                    <c:pt idx="0">
                      <c:v>Голованівський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'!$C$395</c:f>
                  <c:strCache>
                    <c:ptCount val="1"/>
                    <c:pt idx="0">
                      <c:v>Добровеличківський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'!$C$396</c:f>
                  <c:strCache>
                    <c:ptCount val="1"/>
                    <c:pt idx="0">
                      <c:v>Долинський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'!$C$397</c:f>
                  <c:strCache>
                    <c:ptCount val="1"/>
                    <c:pt idx="0">
                      <c:v>Знам'янський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'!$C$398</c:f>
                  <c:strCache>
                    <c:ptCount val="1"/>
                    <c:pt idx="0">
                      <c:v>Кіровоградський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'!$C$399</c:f>
                  <c:strCache>
                    <c:ptCount val="1"/>
                    <c:pt idx="0">
                      <c:v>Кіровський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'!$C$400</c:f>
                  <c:strCache>
                    <c:ptCount val="1"/>
                    <c:pt idx="0">
                      <c:v>Компаніївський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'!$C$401</c:f>
                  <c:strCache>
                    <c:ptCount val="1"/>
                    <c:pt idx="0">
                      <c:v>Ленінський районний суд м.Кіровограда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'!$C$402</c:f>
                  <c:strCache>
                    <c:ptCount val="1"/>
                    <c:pt idx="0">
                      <c:v>Маловисківський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'!$C$403</c:f>
                  <c:strCache>
                    <c:ptCount val="1"/>
                    <c:pt idx="0">
                      <c:v>Новгородківський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'!$C$404</c:f>
                  <c:strCache>
                    <c:ptCount val="1"/>
                    <c:pt idx="0">
                      <c:v>Новоархангельський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'!$C$405</c:f>
                  <c:strCache>
                    <c:ptCount val="1"/>
                    <c:pt idx="0">
                      <c:v>Новомиргородський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'!$C$406</c:f>
                  <c:strCache>
                    <c:ptCount val="1"/>
                    <c:pt idx="0">
                      <c:v>Новоукраїнський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'!$C$407</c:f>
                  <c:strCache>
                    <c:ptCount val="1"/>
                    <c:pt idx="0">
                      <c:v>Олександрівський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'!$C$408</c:f>
                  <c:strCache>
                    <c:ptCount val="1"/>
                    <c:pt idx="0">
                      <c:v>Олександрійський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'!$C$409</c:f>
                  <c:strCache>
                    <c:ptCount val="1"/>
                    <c:pt idx="0">
                      <c:v>Онуфріївський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'!$C$410</c:f>
                  <c:strCache>
                    <c:ptCount val="1"/>
                    <c:pt idx="0">
                      <c:v>Петрівський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'!$C$411</c:f>
                  <c:strCache>
                    <c:ptCount val="1"/>
                    <c:pt idx="0">
                      <c:v>Світловодський міськрайонний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'!$C$412</c:f>
                  <c:strCache>
                    <c:ptCount val="1"/>
                    <c:pt idx="0">
                      <c:v>Ульяновський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'!$C$413</c:f>
                  <c:strCache>
                    <c:ptCount val="1"/>
                    <c:pt idx="0">
                      <c:v>Устинівський районний суд Кіровоградської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'!$F$391:$F$413</c:f>
              <c:numCache>
                <c:formatCode>#,##0_ ;[Red]\-#,##0\ </c:formatCode>
                <c:ptCount val="23"/>
                <c:pt idx="0">
                  <c:v>345.11</c:v>
                </c:pt>
                <c:pt idx="1">
                  <c:v>136.04</c:v>
                </c:pt>
                <c:pt idx="2">
                  <c:v>870.37</c:v>
                </c:pt>
                <c:pt idx="3">
                  <c:v>326.94</c:v>
                </c:pt>
                <c:pt idx="4">
                  <c:v>606.75</c:v>
                </c:pt>
                <c:pt idx="5">
                  <c:v>393.35</c:v>
                </c:pt>
                <c:pt idx="6">
                  <c:v>816.28</c:v>
                </c:pt>
                <c:pt idx="7">
                  <c:v>538.13</c:v>
                </c:pt>
                <c:pt idx="8">
                  <c:v>2328.19</c:v>
                </c:pt>
                <c:pt idx="9">
                  <c:v>221.15</c:v>
                </c:pt>
                <c:pt idx="10">
                  <c:v>1696.47</c:v>
                </c:pt>
                <c:pt idx="11">
                  <c:v>458.17</c:v>
                </c:pt>
                <c:pt idx="12">
                  <c:v>194.86</c:v>
                </c:pt>
                <c:pt idx="13">
                  <c:v>255.29</c:v>
                </c:pt>
                <c:pt idx="14">
                  <c:v>328.98</c:v>
                </c:pt>
                <c:pt idx="15">
                  <c:v>1511.55</c:v>
                </c:pt>
                <c:pt idx="16">
                  <c:v>421.25</c:v>
                </c:pt>
                <c:pt idx="17">
                  <c:v>1680.51</c:v>
                </c:pt>
                <c:pt idx="18">
                  <c:v>101.82</c:v>
                </c:pt>
                <c:pt idx="19">
                  <c:v>316.61</c:v>
                </c:pt>
                <c:pt idx="20">
                  <c:v>1001.26</c:v>
                </c:pt>
                <c:pt idx="21">
                  <c:v>349.51</c:v>
                </c:pt>
                <c:pt idx="22">
                  <c:v>157.35</c:v>
                </c:pt>
              </c:numCache>
            </c:numRef>
          </c:xVal>
          <c:yVal>
            <c:numRef>
              <c:f>'графіки '!$E$391:$E$413</c:f>
              <c:numCache>
                <c:formatCode>#,##0.0_ ;[Red]\-#,##0.0\ </c:formatCode>
                <c:ptCount val="23"/>
                <c:pt idx="0">
                  <c:v>6319.0603200000005</c:v>
                </c:pt>
                <c:pt idx="1">
                  <c:v>4103.3755600000004</c:v>
                </c:pt>
                <c:pt idx="2">
                  <c:v>5167.0499600000003</c:v>
                </c:pt>
                <c:pt idx="3">
                  <c:v>6088.1550100000004</c:v>
                </c:pt>
                <c:pt idx="4">
                  <c:v>5132.6890800000001</c:v>
                </c:pt>
                <c:pt idx="5">
                  <c:v>5862.7765899999995</c:v>
                </c:pt>
                <c:pt idx="6">
                  <c:v>12702.08042</c:v>
                </c:pt>
                <c:pt idx="7">
                  <c:v>8945.9415399999998</c:v>
                </c:pt>
                <c:pt idx="8">
                  <c:v>25458.592639999999</c:v>
                </c:pt>
                <c:pt idx="9">
                  <c:v>5070.5860700000003</c:v>
                </c:pt>
                <c:pt idx="10">
                  <c:v>18815.31783</c:v>
                </c:pt>
                <c:pt idx="11">
                  <c:v>7281.0619200000001</c:v>
                </c:pt>
                <c:pt idx="12">
                  <c:v>4436.0839200000009</c:v>
                </c:pt>
                <c:pt idx="13">
                  <c:v>5364.723390000001</c:v>
                </c:pt>
                <c:pt idx="14">
                  <c:v>6258.27783</c:v>
                </c:pt>
                <c:pt idx="15">
                  <c:v>9323.3033900000009</c:v>
                </c:pt>
                <c:pt idx="16">
                  <c:v>6650.4234700000006</c:v>
                </c:pt>
                <c:pt idx="17">
                  <c:v>17577.887609999998</c:v>
                </c:pt>
                <c:pt idx="18">
                  <c:v>3756.8491899999999</c:v>
                </c:pt>
                <c:pt idx="19">
                  <c:v>6476.745249999999</c:v>
                </c:pt>
                <c:pt idx="20">
                  <c:v>14988.755799999999</c:v>
                </c:pt>
                <c:pt idx="21">
                  <c:v>5358.7432399999989</c:v>
                </c:pt>
                <c:pt idx="22">
                  <c:v>4709.359660000001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240512"/>
        <c:axId val="134254976"/>
      </c:scatterChart>
      <c:valAx>
        <c:axId val="13424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4254976"/>
        <c:crosses val="autoZero"/>
        <c:crossBetween val="midCat"/>
      </c:valAx>
      <c:valAx>
        <c:axId val="13425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424051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Луганської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'!$C$415</c:f>
                  <c:strCache>
                    <c:ptCount val="1"/>
                    <c:pt idx="0">
                      <c:v>Біловодський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'!$C$416</c:f>
                  <c:strCache>
                    <c:ptCount val="1"/>
                    <c:pt idx="0">
                      <c:v>Білокуракинський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'!$C$417</c:f>
                  <c:strCache>
                    <c:ptCount val="1"/>
                    <c:pt idx="0">
                      <c:v>Кремінський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'!$C$418</c:f>
                  <c:strCache>
                    <c:ptCount val="1"/>
                    <c:pt idx="0">
                      <c:v>Лисичанський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'!$C$419</c:f>
                  <c:strCache>
                    <c:ptCount val="1"/>
                    <c:pt idx="0">
                      <c:v>Марківський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'!$C$420</c:f>
                  <c:strCache>
                    <c:ptCount val="1"/>
                    <c:pt idx="0">
                      <c:v>Міловський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'!$C$421</c:f>
                  <c:strCache>
                    <c:ptCount val="1"/>
                    <c:pt idx="0">
                      <c:v>Новоайдарський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'!$C$422</c:f>
                  <c:strCache>
                    <c:ptCount val="1"/>
                    <c:pt idx="0">
                      <c:v>Новопсковський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'!$C$423</c:f>
                  <c:strCache>
                    <c:ptCount val="1"/>
                    <c:pt idx="0">
                      <c:v>Попаснянський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'!$C$424</c:f>
                  <c:strCache>
                    <c:ptCount val="1"/>
                    <c:pt idx="0">
                      <c:v>Рубіжанський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'!$C$425</c:f>
                  <c:strCache>
                    <c:ptCount val="1"/>
                    <c:pt idx="0">
                      <c:v>Сватівський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'!$C$426</c:f>
                  <c:strCache>
                    <c:ptCount val="1"/>
                    <c:pt idx="0">
                      <c:v>Сєвєродонецький міський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'!$C$427</c:f>
                  <c:strCache>
                    <c:ptCount val="1"/>
                    <c:pt idx="0">
                      <c:v>Старобільський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'!$C$428</c:f>
                  <c:strCache>
                    <c:ptCount val="1"/>
                    <c:pt idx="0">
                      <c:v>Троїцький районний суд Луганської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'!$F$415:$F$428</c:f>
              <c:numCache>
                <c:formatCode>#,##0_ ;[Red]\-#,##0\ </c:formatCode>
                <c:ptCount val="14"/>
                <c:pt idx="0">
                  <c:v>1031.72</c:v>
                </c:pt>
                <c:pt idx="1">
                  <c:v>691.36</c:v>
                </c:pt>
                <c:pt idx="2">
                  <c:v>811.93</c:v>
                </c:pt>
                <c:pt idx="3">
                  <c:v>1808.87</c:v>
                </c:pt>
                <c:pt idx="4">
                  <c:v>365.13</c:v>
                </c:pt>
                <c:pt idx="5">
                  <c:v>375.26</c:v>
                </c:pt>
                <c:pt idx="6">
                  <c:v>671.77</c:v>
                </c:pt>
                <c:pt idx="7">
                  <c:v>517.97</c:v>
                </c:pt>
                <c:pt idx="8">
                  <c:v>822.56</c:v>
                </c:pt>
                <c:pt idx="9">
                  <c:v>823.28</c:v>
                </c:pt>
                <c:pt idx="10">
                  <c:v>2121.81</c:v>
                </c:pt>
                <c:pt idx="11">
                  <c:v>2540.73</c:v>
                </c:pt>
                <c:pt idx="12">
                  <c:v>1494.16</c:v>
                </c:pt>
                <c:pt idx="13">
                  <c:v>458.28</c:v>
                </c:pt>
              </c:numCache>
            </c:numRef>
          </c:xVal>
          <c:yVal>
            <c:numRef>
              <c:f>'графіки '!$E$415:$E$428</c:f>
              <c:numCache>
                <c:formatCode>#,##0.0_ ;[Red]\-#,##0.0\ </c:formatCode>
                <c:ptCount val="14"/>
                <c:pt idx="0">
                  <c:v>8452.7067999999999</c:v>
                </c:pt>
                <c:pt idx="1">
                  <c:v>6931.2467400000005</c:v>
                </c:pt>
                <c:pt idx="2">
                  <c:v>8596.5831299999991</c:v>
                </c:pt>
                <c:pt idx="3">
                  <c:v>16257.800740000001</c:v>
                </c:pt>
                <c:pt idx="4">
                  <c:v>7841.0839399999995</c:v>
                </c:pt>
                <c:pt idx="5">
                  <c:v>5406.2372299999997</c:v>
                </c:pt>
                <c:pt idx="6">
                  <c:v>6340.6964799999996</c:v>
                </c:pt>
                <c:pt idx="7">
                  <c:v>6825.0470700000005</c:v>
                </c:pt>
                <c:pt idx="8">
                  <c:v>6172.22156</c:v>
                </c:pt>
                <c:pt idx="9">
                  <c:v>20236.179080000002</c:v>
                </c:pt>
                <c:pt idx="10">
                  <c:v>14258.284320000001</c:v>
                </c:pt>
                <c:pt idx="11">
                  <c:v>18527.091280000001</c:v>
                </c:pt>
                <c:pt idx="12">
                  <c:v>14286.52951</c:v>
                </c:pt>
                <c:pt idx="13">
                  <c:v>6315.7814699999999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641536"/>
        <c:axId val="134651904"/>
      </c:scatterChart>
      <c:valAx>
        <c:axId val="13464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4651904"/>
        <c:crosses val="autoZero"/>
        <c:crossBetween val="midCat"/>
      </c:valAx>
      <c:valAx>
        <c:axId val="13465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464153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Львівської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640860897384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'!$C$432</c:f>
                  <c:strCache>
                    <c:ptCount val="1"/>
                    <c:pt idx="0">
                      <c:v>Бориславський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'!$C$433</c:f>
                  <c:strCache>
                    <c:ptCount val="1"/>
                    <c:pt idx="0">
                      <c:v>Бродівський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'!$C$434</c:f>
                  <c:strCache>
                    <c:ptCount val="1"/>
                    <c:pt idx="0">
                      <c:v>Буський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'!$C$435</c:f>
                  <c:strCache>
                    <c:ptCount val="1"/>
                    <c:pt idx="0">
                      <c:v>Галицький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'!$C$436</c:f>
                  <c:strCache>
                    <c:ptCount val="1"/>
                    <c:pt idx="0">
                      <c:v>Городоцький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'!$C$437</c:f>
                  <c:strCache>
                    <c:ptCount val="1"/>
                    <c:pt idx="0">
                      <c:v>Дрогобицький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'!$C$438</c:f>
                  <c:strCache>
                    <c:ptCount val="1"/>
                    <c:pt idx="0">
                      <c:v>Жидачівський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'!$C$439</c:f>
                  <c:strCache>
                    <c:ptCount val="1"/>
                    <c:pt idx="0">
                      <c:v>Жовківський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'!$C$440</c:f>
                  <c:strCache>
                    <c:ptCount val="1"/>
                    <c:pt idx="0">
                      <c:v>Залізничний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'!$C$441</c:f>
                  <c:strCache>
                    <c:ptCount val="1"/>
                    <c:pt idx="0">
                      <c:v>Золочівський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'!$C$442</c:f>
                  <c:strCache>
                    <c:ptCount val="1"/>
                    <c:pt idx="0">
                      <c:v>Кам'янка-Бузький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'!$C$443</c:f>
                  <c:strCache>
                    <c:ptCount val="1"/>
                    <c:pt idx="0">
                      <c:v>Личаківський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'!$C$444</c:f>
                  <c:strCache>
                    <c:ptCount val="1"/>
                    <c:pt idx="0">
                      <c:v>Миколаївський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'!$C$445</c:f>
                  <c:strCache>
                    <c:ptCount val="1"/>
                    <c:pt idx="0">
                      <c:v>Мостиський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'!$C$446</c:f>
                  <c:strCache>
                    <c:ptCount val="1"/>
                    <c:pt idx="0">
                      <c:v>Перемишлянський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'!$C$447</c:f>
                  <c:strCache>
                    <c:ptCount val="1"/>
                    <c:pt idx="0">
                      <c:v>Пустомитівський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'!$C$448</c:f>
                  <c:strCache>
                    <c:ptCount val="1"/>
                    <c:pt idx="0">
                      <c:v>Радехівський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'!$C$449</c:f>
                  <c:strCache>
                    <c:ptCount val="1"/>
                    <c:pt idx="0">
                      <c:v>Самбірський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'!$C$450</c:f>
                  <c:strCache>
                    <c:ptCount val="1"/>
                    <c:pt idx="0">
                      <c:v>Сихівський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'!$C$451</c:f>
                  <c:strCache>
                    <c:ptCount val="1"/>
                    <c:pt idx="0">
                      <c:v>Сколівський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'!$C$452</c:f>
                  <c:strCache>
                    <c:ptCount val="1"/>
                    <c:pt idx="0">
                      <c:v>Сокальський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'!$C$453</c:f>
                  <c:strCache>
                    <c:ptCount val="1"/>
                    <c:pt idx="0">
                      <c:v>Старосамбірський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'!$C$454</c:f>
                  <c:strCache>
                    <c:ptCount val="1"/>
                    <c:pt idx="0">
                      <c:v>Стрийський міськрайонний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'!$C$455</c:f>
                  <c:strCache>
                    <c:ptCount val="1"/>
                    <c:pt idx="0">
                      <c:v>Трускавецький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'!$C$456</c:f>
                  <c:strCache>
                    <c:ptCount val="1"/>
                    <c:pt idx="0">
                      <c:v>Турківський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'!$C$457</c:f>
                  <c:strCache>
                    <c:ptCount val="1"/>
                    <c:pt idx="0">
                      <c:v>Франківський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'!$C$458</c:f>
                  <c:strCache>
                    <c:ptCount val="1"/>
                    <c:pt idx="0">
                      <c:v>Червоноградський міський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'!$C$459</c:f>
                  <c:strCache>
                    <c:ptCount val="1"/>
                    <c:pt idx="0">
                      <c:v>Шевченківський районний суд м.Львова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'!$C$460</c:f>
                  <c:strCache>
                    <c:ptCount val="1"/>
                    <c:pt idx="0">
                      <c:v>Яворівський районний суд Львівської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'!$F$432:$F$460</c:f>
              <c:numCache>
                <c:formatCode>#,##0_ ;[Red]\-#,##0\ </c:formatCode>
                <c:ptCount val="29"/>
                <c:pt idx="0">
                  <c:v>505.52</c:v>
                </c:pt>
                <c:pt idx="1">
                  <c:v>466.04</c:v>
                </c:pt>
                <c:pt idx="2">
                  <c:v>464.95</c:v>
                </c:pt>
                <c:pt idx="3">
                  <c:v>3029.18</c:v>
                </c:pt>
                <c:pt idx="4">
                  <c:v>569.34</c:v>
                </c:pt>
                <c:pt idx="5">
                  <c:v>1640.18</c:v>
                </c:pt>
                <c:pt idx="6">
                  <c:v>383.94</c:v>
                </c:pt>
                <c:pt idx="7">
                  <c:v>868.26</c:v>
                </c:pt>
                <c:pt idx="8">
                  <c:v>1789.91</c:v>
                </c:pt>
                <c:pt idx="9">
                  <c:v>1518.55</c:v>
                </c:pt>
                <c:pt idx="10">
                  <c:v>675.02</c:v>
                </c:pt>
                <c:pt idx="11">
                  <c:v>3439.28</c:v>
                </c:pt>
                <c:pt idx="12">
                  <c:v>712.62</c:v>
                </c:pt>
                <c:pt idx="13">
                  <c:v>498.62</c:v>
                </c:pt>
                <c:pt idx="14">
                  <c:v>412.07</c:v>
                </c:pt>
                <c:pt idx="15">
                  <c:v>1221.1300000000001</c:v>
                </c:pt>
                <c:pt idx="16">
                  <c:v>219.5</c:v>
                </c:pt>
                <c:pt idx="17">
                  <c:v>852.57</c:v>
                </c:pt>
                <c:pt idx="18">
                  <c:v>1644.19</c:v>
                </c:pt>
                <c:pt idx="19">
                  <c:v>457.31</c:v>
                </c:pt>
                <c:pt idx="20">
                  <c:v>928.07</c:v>
                </c:pt>
                <c:pt idx="21">
                  <c:v>237.19</c:v>
                </c:pt>
                <c:pt idx="22">
                  <c:v>1179.31</c:v>
                </c:pt>
                <c:pt idx="23">
                  <c:v>926.09</c:v>
                </c:pt>
                <c:pt idx="24">
                  <c:v>243.46</c:v>
                </c:pt>
                <c:pt idx="25">
                  <c:v>1528.48</c:v>
                </c:pt>
                <c:pt idx="26">
                  <c:v>856.78</c:v>
                </c:pt>
                <c:pt idx="27">
                  <c:v>2003.77</c:v>
                </c:pt>
                <c:pt idx="28">
                  <c:v>1350.52</c:v>
                </c:pt>
              </c:numCache>
            </c:numRef>
          </c:xVal>
          <c:yVal>
            <c:numRef>
              <c:f>'графіки '!$E$432:$E$460</c:f>
              <c:numCache>
                <c:formatCode>#,##0.0_ ;[Red]\-#,##0.0\ </c:formatCode>
                <c:ptCount val="29"/>
                <c:pt idx="0">
                  <c:v>5258.6</c:v>
                </c:pt>
                <c:pt idx="1">
                  <c:v>6198.7</c:v>
                </c:pt>
                <c:pt idx="2">
                  <c:v>6707.8</c:v>
                </c:pt>
                <c:pt idx="3">
                  <c:v>17373.8</c:v>
                </c:pt>
                <c:pt idx="4">
                  <c:v>8087.4</c:v>
                </c:pt>
                <c:pt idx="5">
                  <c:v>15759.3</c:v>
                </c:pt>
                <c:pt idx="6">
                  <c:v>5113.7</c:v>
                </c:pt>
                <c:pt idx="7">
                  <c:v>8398.5</c:v>
                </c:pt>
                <c:pt idx="8">
                  <c:v>17160.400000000001</c:v>
                </c:pt>
                <c:pt idx="9">
                  <c:v>7268.6</c:v>
                </c:pt>
                <c:pt idx="10">
                  <c:v>6301.4</c:v>
                </c:pt>
                <c:pt idx="11">
                  <c:v>14386.8</c:v>
                </c:pt>
                <c:pt idx="12">
                  <c:v>8117.9</c:v>
                </c:pt>
                <c:pt idx="13">
                  <c:v>6344.1</c:v>
                </c:pt>
                <c:pt idx="14">
                  <c:v>5371.3</c:v>
                </c:pt>
                <c:pt idx="15">
                  <c:v>9596.2999999999993</c:v>
                </c:pt>
                <c:pt idx="16">
                  <c:v>5104.1000000000004</c:v>
                </c:pt>
                <c:pt idx="17">
                  <c:v>11651.7</c:v>
                </c:pt>
                <c:pt idx="18">
                  <c:v>15292.2</c:v>
                </c:pt>
                <c:pt idx="19">
                  <c:v>6777.5</c:v>
                </c:pt>
                <c:pt idx="20">
                  <c:v>7649.8</c:v>
                </c:pt>
                <c:pt idx="21">
                  <c:v>6313</c:v>
                </c:pt>
                <c:pt idx="22">
                  <c:v>13878.1</c:v>
                </c:pt>
                <c:pt idx="23">
                  <c:v>5631.6</c:v>
                </c:pt>
                <c:pt idx="24">
                  <c:v>6013.2</c:v>
                </c:pt>
                <c:pt idx="25">
                  <c:v>17221.599999999999</c:v>
                </c:pt>
                <c:pt idx="26">
                  <c:v>10411.4</c:v>
                </c:pt>
                <c:pt idx="27">
                  <c:v>17315.599999999999</c:v>
                </c:pt>
                <c:pt idx="28">
                  <c:v>8111.6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701440"/>
        <c:axId val="134703360"/>
      </c:scatterChart>
      <c:valAx>
        <c:axId val="134701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4703360"/>
        <c:crosses val="autoZero"/>
        <c:crossBetween val="midCat"/>
      </c:valAx>
      <c:valAx>
        <c:axId val="134703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470144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Миколаївської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56480205646571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'!$C$463</c:f>
                  <c:strCache>
                    <c:ptCount val="1"/>
                    <c:pt idx="0">
                      <c:v>Арбузинський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'!$C$464</c:f>
                  <c:strCache>
                    <c:ptCount val="1"/>
                    <c:pt idx="0">
                      <c:v>Баштанський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'!$C$465</c:f>
                  <c:strCache>
                    <c:ptCount val="1"/>
                    <c:pt idx="0">
                      <c:v>Березанський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'!$C$466</c:f>
                  <c:strCache>
                    <c:ptCount val="1"/>
                    <c:pt idx="0">
                      <c:v>Березнегуватський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'!$C$467</c:f>
                  <c:strCache>
                    <c:ptCount val="1"/>
                    <c:pt idx="0">
                      <c:v>Братський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'!$C$468</c:f>
                  <c:strCache>
                    <c:ptCount val="1"/>
                    <c:pt idx="0">
                      <c:v>Веселинівський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'!$C$469</c:f>
                  <c:strCache>
                    <c:ptCount val="1"/>
                    <c:pt idx="0">
                      <c:v>Вознесенський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'!$C$470</c:f>
                  <c:strCache>
                    <c:ptCount val="1"/>
                    <c:pt idx="0">
                      <c:v>Врадіївський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'!$C$471</c:f>
                  <c:strCache>
                    <c:ptCount val="1"/>
                    <c:pt idx="0">
                      <c:v>Доманівський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'!$C$472</c:f>
                  <c:strCache>
                    <c:ptCount val="1"/>
                    <c:pt idx="0">
                      <c:v>Єланецький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'!$C$473</c:f>
                  <c:strCache>
                    <c:ptCount val="1"/>
                    <c:pt idx="0">
                      <c:v>Жовтневий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'!$C$474</c:f>
                  <c:strCache>
                    <c:ptCount val="1"/>
                    <c:pt idx="0">
                      <c:v>Заводський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'!$C$475</c:f>
                  <c:strCache>
                    <c:ptCount val="1"/>
                    <c:pt idx="0">
                      <c:v>Казанківський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'!$C$476</c:f>
                  <c:strCache>
                    <c:ptCount val="1"/>
                    <c:pt idx="0">
                      <c:v>Корабельний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'!$C$477</c:f>
                  <c:strCache>
                    <c:ptCount val="1"/>
                    <c:pt idx="0">
                      <c:v>Кривоозерський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'!$C$478</c:f>
                  <c:strCache>
                    <c:ptCount val="1"/>
                    <c:pt idx="0">
                      <c:v>Ленінський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'!$C$479</c:f>
                  <c:strCache>
                    <c:ptCount val="1"/>
                    <c:pt idx="0">
                      <c:v>Миколаївський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'!$C$480</c:f>
                  <c:strCache>
                    <c:ptCount val="1"/>
                    <c:pt idx="0">
                      <c:v>Новобузький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'!$C$481</c:f>
                  <c:strCache>
                    <c:ptCount val="1"/>
                    <c:pt idx="0">
                      <c:v>Новоодеський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'!$C$482</c:f>
                  <c:strCache>
                    <c:ptCount val="1"/>
                    <c:pt idx="0">
                      <c:v>Очаківський 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'!$C$483</c:f>
                  <c:strCache>
                    <c:ptCount val="1"/>
                    <c:pt idx="0">
                      <c:v>Первомайський міськрайонний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'!$C$484</c:f>
                  <c:strCache>
                    <c:ptCount val="1"/>
                    <c:pt idx="0">
                      <c:v>Снігурівський районний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'!$C$485</c:f>
                  <c:strCache>
                    <c:ptCount val="1"/>
                    <c:pt idx="0">
                      <c:v>Центральний районний суд м. Миколаєва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'!$C$486</c:f>
                  <c:strCache>
                    <c:ptCount val="1"/>
                    <c:pt idx="0">
                      <c:v>Южноукраїнський міський суд Миколаївської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'!$F$463:$F$486</c:f>
              <c:numCache>
                <c:formatCode>#,##0_ ;[Red]\-#,##0\ </c:formatCode>
                <c:ptCount val="24"/>
                <c:pt idx="0">
                  <c:v>415.22</c:v>
                </c:pt>
                <c:pt idx="1">
                  <c:v>465.23</c:v>
                </c:pt>
                <c:pt idx="2">
                  <c:v>218.84</c:v>
                </c:pt>
                <c:pt idx="3">
                  <c:v>236.43</c:v>
                </c:pt>
                <c:pt idx="4">
                  <c:v>220.66</c:v>
                </c:pt>
                <c:pt idx="5">
                  <c:v>606.04</c:v>
                </c:pt>
                <c:pt idx="6">
                  <c:v>3535.67</c:v>
                </c:pt>
                <c:pt idx="7">
                  <c:v>249.49</c:v>
                </c:pt>
                <c:pt idx="8">
                  <c:v>293.60000000000002</c:v>
                </c:pt>
                <c:pt idx="9">
                  <c:v>205.32</c:v>
                </c:pt>
                <c:pt idx="10">
                  <c:v>717.68</c:v>
                </c:pt>
                <c:pt idx="11">
                  <c:v>2023.06</c:v>
                </c:pt>
                <c:pt idx="12">
                  <c:v>340.36</c:v>
                </c:pt>
                <c:pt idx="13">
                  <c:v>1098.17</c:v>
                </c:pt>
                <c:pt idx="14">
                  <c:v>263.51</c:v>
                </c:pt>
                <c:pt idx="15">
                  <c:v>1914.27</c:v>
                </c:pt>
                <c:pt idx="16">
                  <c:v>519.97</c:v>
                </c:pt>
                <c:pt idx="17">
                  <c:v>415.44</c:v>
                </c:pt>
                <c:pt idx="18">
                  <c:v>480.41</c:v>
                </c:pt>
                <c:pt idx="19">
                  <c:v>527.63</c:v>
                </c:pt>
                <c:pt idx="20">
                  <c:v>2585.79</c:v>
                </c:pt>
                <c:pt idx="21">
                  <c:v>287.97000000000003</c:v>
                </c:pt>
                <c:pt idx="22">
                  <c:v>2915.01</c:v>
                </c:pt>
                <c:pt idx="23">
                  <c:v>419.69</c:v>
                </c:pt>
              </c:numCache>
            </c:numRef>
          </c:xVal>
          <c:yVal>
            <c:numRef>
              <c:f>'графіки '!$E$463:$E$486</c:f>
              <c:numCache>
                <c:formatCode>#,##0.0_ ;[Red]\-#,##0.0\ </c:formatCode>
                <c:ptCount val="24"/>
                <c:pt idx="0">
                  <c:v>8276.7000000000007</c:v>
                </c:pt>
                <c:pt idx="1">
                  <c:v>6965.9</c:v>
                </c:pt>
                <c:pt idx="2">
                  <c:v>6226.4</c:v>
                </c:pt>
                <c:pt idx="3">
                  <c:v>6852.2</c:v>
                </c:pt>
                <c:pt idx="4">
                  <c:v>5362.2</c:v>
                </c:pt>
                <c:pt idx="5">
                  <c:v>7747.4</c:v>
                </c:pt>
                <c:pt idx="6">
                  <c:v>13589.3</c:v>
                </c:pt>
                <c:pt idx="7">
                  <c:v>6808.4</c:v>
                </c:pt>
                <c:pt idx="8">
                  <c:v>7329.6</c:v>
                </c:pt>
                <c:pt idx="9">
                  <c:v>5894.7</c:v>
                </c:pt>
                <c:pt idx="10">
                  <c:v>7003.4</c:v>
                </c:pt>
                <c:pt idx="11">
                  <c:v>13238.1</c:v>
                </c:pt>
                <c:pt idx="12">
                  <c:v>6672.5</c:v>
                </c:pt>
                <c:pt idx="13">
                  <c:v>10301.200000000001</c:v>
                </c:pt>
                <c:pt idx="14">
                  <c:v>6678.7</c:v>
                </c:pt>
                <c:pt idx="15">
                  <c:v>11321.7</c:v>
                </c:pt>
                <c:pt idx="16">
                  <c:v>8060.9</c:v>
                </c:pt>
                <c:pt idx="17">
                  <c:v>7399.8</c:v>
                </c:pt>
                <c:pt idx="18">
                  <c:v>6625.3</c:v>
                </c:pt>
                <c:pt idx="19">
                  <c:v>8214.6</c:v>
                </c:pt>
                <c:pt idx="20">
                  <c:v>12397.1</c:v>
                </c:pt>
                <c:pt idx="21">
                  <c:v>6481</c:v>
                </c:pt>
                <c:pt idx="22">
                  <c:v>12295.3</c:v>
                </c:pt>
                <c:pt idx="23">
                  <c:v>8828.7000000000007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878720"/>
        <c:axId val="134880640"/>
      </c:scatterChart>
      <c:valAx>
        <c:axId val="13487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4880640"/>
        <c:crosses val="autoZero"/>
        <c:crossBetween val="midCat"/>
      </c:valAx>
      <c:valAx>
        <c:axId val="13488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487872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uk-UA" sz="1800"/>
              <a:t>Рейтинги </a:t>
            </a:r>
            <a:r>
              <a:rPr lang="uk-UA" sz="1800" u="sng"/>
              <a:t>апеляційних адміністративних суді</a:t>
            </a:r>
            <a:r>
              <a:rPr lang="uk-UA" sz="1800"/>
              <a:t>в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 sz="18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0944215703287769E-2"/>
          <c:y val="0.14961965811965813"/>
          <c:w val="0.92423516414141416"/>
          <c:h val="0.7863380341880341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'!$C$118</c:f>
                  <c:strCache>
                    <c:ptCount val="1"/>
                    <c:pt idx="0">
                      <c:v>Перший апеляційний адміністративний суд (м. Донецьк)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'!$C$119</c:f>
                  <c:strCache>
                    <c:ptCount val="1"/>
                    <c:pt idx="0">
                      <c:v>Другий апеляційний адміністративний суд (м. Харків)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'!$C$120</c:f>
                  <c:strCache>
                    <c:ptCount val="1"/>
                    <c:pt idx="0">
                      <c:v>Третій апеляційний адміністративний суд (м. Дніпро)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'!$C$121</c:f>
                  <c:strCache>
                    <c:ptCount val="1"/>
                    <c:pt idx="0">
                      <c:v>П'ятий апеляційний адміністративний суд (м. Одеса)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'!$C$122</c:f>
                  <c:strCache>
                    <c:ptCount val="1"/>
                    <c:pt idx="0">
                      <c:v>Шостий апеляційний адміністративний суд (м. Київ)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'!$C$123</c:f>
                  <c:strCache>
                    <c:ptCount val="1"/>
                    <c:pt idx="0">
                      <c:v>Сьомий апеляційний адміністративний суд (м. Вінниця)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'!$C$124</c:f>
                  <c:strCache>
                    <c:ptCount val="1"/>
                    <c:pt idx="0">
                      <c:v>Восьмий апеляційний адміністративний суд (м. Львів)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'!$H$118:$H$124</c:f>
              <c:numCache>
                <c:formatCode>0%</c:formatCode>
                <c:ptCount val="7"/>
                <c:pt idx="0">
                  <c:v>0.3</c:v>
                </c:pt>
                <c:pt idx="1">
                  <c:v>9.9999999999999811E-3</c:v>
                </c:pt>
                <c:pt idx="2">
                  <c:v>0.15000000000000002</c:v>
                </c:pt>
                <c:pt idx="3">
                  <c:v>-0.29000000000000004</c:v>
                </c:pt>
                <c:pt idx="4">
                  <c:v>0.8600000000000001</c:v>
                </c:pt>
                <c:pt idx="5">
                  <c:v>-1.0699999999999998</c:v>
                </c:pt>
                <c:pt idx="6">
                  <c:v>-0.48</c:v>
                </c:pt>
              </c:numCache>
            </c:numRef>
          </c:xVal>
          <c:yVal>
            <c:numRef>
              <c:f>'графіки '!$I$118:$I$124</c:f>
              <c:numCache>
                <c:formatCode>0%</c:formatCode>
                <c:ptCount val="7"/>
                <c:pt idx="0">
                  <c:v>-0.57999999999999996</c:v>
                </c:pt>
                <c:pt idx="1">
                  <c:v>-0.66</c:v>
                </c:pt>
                <c:pt idx="2">
                  <c:v>-0.28000000000000003</c:v>
                </c:pt>
                <c:pt idx="3">
                  <c:v>-0.67</c:v>
                </c:pt>
                <c:pt idx="4">
                  <c:v>-0.19999999999999998</c:v>
                </c:pt>
                <c:pt idx="5">
                  <c:v>-0.69000000000000006</c:v>
                </c:pt>
                <c:pt idx="6">
                  <c:v>-0.12000000000000002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129088"/>
        <c:axId val="125131008"/>
      </c:scatterChart>
      <c:valAx>
        <c:axId val="125129088"/>
        <c:scaling>
          <c:orientation val="minMax"/>
          <c:max val="3"/>
          <c:min val="-1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5131008"/>
        <c:crosses val="autoZero"/>
        <c:crossBetween val="midCat"/>
      </c:valAx>
      <c:valAx>
        <c:axId val="12513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5129088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Одеської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8345623712398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'!$C$488</c:f>
                  <c:strCache>
                    <c:ptCount val="1"/>
                    <c:pt idx="0">
                      <c:v>Ананьївський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'!$C$489</c:f>
                  <c:strCache>
                    <c:ptCount val="1"/>
                    <c:pt idx="0">
                      <c:v>Арцизький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'!$C$490</c:f>
                  <c:strCache>
                    <c:ptCount val="1"/>
                    <c:pt idx="0">
                      <c:v>Балтський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'!$C$491</c:f>
                  <c:strCache>
                    <c:ptCount val="1"/>
                    <c:pt idx="0">
                      <c:v>Березівський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'!$C$492</c:f>
                  <c:strCache>
                    <c:ptCount val="1"/>
                    <c:pt idx="0">
                      <c:v>Білгород-Дністровський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'!$C$493</c:f>
                  <c:strCache>
                    <c:ptCount val="1"/>
                    <c:pt idx="0">
                      <c:v>Біляївський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'!$C$494</c:f>
                  <c:strCache>
                    <c:ptCount val="1"/>
                    <c:pt idx="0">
                      <c:v>Болградський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'!$C$495</c:f>
                  <c:strCache>
                    <c:ptCount val="1"/>
                    <c:pt idx="0">
                      <c:v>Великомихайлівський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'!$C$496</c:f>
                  <c:strCache>
                    <c:ptCount val="1"/>
                    <c:pt idx="0">
                      <c:v>Іванівський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'!$C$497</c:f>
                  <c:strCache>
                    <c:ptCount val="1"/>
                    <c:pt idx="0">
                      <c:v>Ізмаїльський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'!$C$498</c:f>
                  <c:strCache>
                    <c:ptCount val="1"/>
                    <c:pt idx="0">
                      <c:v>Іллічівський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'!$C$499</c:f>
                  <c:strCache>
                    <c:ptCount val="1"/>
                    <c:pt idx="0">
                      <c:v>Київський районний суд м. 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'!$C$500</c:f>
                  <c:strCache>
                    <c:ptCount val="1"/>
                    <c:pt idx="0">
                      <c:v>Кілійський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'!$C$501</c:f>
                  <c:strCache>
                    <c:ptCount val="1"/>
                    <c:pt idx="0">
                      <c:v>Кодимський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'!$C$502</c:f>
                  <c:strCache>
                    <c:ptCount val="1"/>
                    <c:pt idx="0">
                      <c:v>Комінтернівський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'!$C$503</c:f>
                  <c:strCache>
                    <c:ptCount val="1"/>
                    <c:pt idx="0">
                      <c:v>Котовський міськрайонний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'!$C$504</c:f>
                  <c:strCache>
                    <c:ptCount val="1"/>
                    <c:pt idx="0">
                      <c:v>Красноокнянський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'!$C$505</c:f>
                  <c:strCache>
                    <c:ptCount val="1"/>
                    <c:pt idx="0">
                      <c:v>Любашівський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'!$C$506</c:f>
                  <c:strCache>
                    <c:ptCount val="1"/>
                    <c:pt idx="0">
                      <c:v>Малиновський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'!$C$507</c:f>
                  <c:strCache>
                    <c:ptCount val="1"/>
                    <c:pt idx="0">
                      <c:v>Миколаївський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'!$C$508</c:f>
                  <c:strCache>
                    <c:ptCount val="1"/>
                    <c:pt idx="0">
                      <c:v>Овідіопольський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'!$C$509</c:f>
                  <c:strCache>
                    <c:ptCount val="1"/>
                    <c:pt idx="0">
                      <c:v>Приморський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'!$C$510</c:f>
                  <c:strCache>
                    <c:ptCount val="1"/>
                    <c:pt idx="0">
                      <c:v>Ренійський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'!$C$511</c:f>
                  <c:strCache>
                    <c:ptCount val="1"/>
                    <c:pt idx="0">
                      <c:v>Роздільнянський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'!$C$512</c:f>
                  <c:strCache>
                    <c:ptCount val="1"/>
                    <c:pt idx="0">
                      <c:v>Савранський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'!$C$513</c:f>
                  <c:strCache>
                    <c:ptCount val="1"/>
                    <c:pt idx="0">
                      <c:v>Саратський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'!$C$514</c:f>
                  <c:strCache>
                    <c:ptCount val="1"/>
                    <c:pt idx="0">
                      <c:v>Суворовський районний суд м.Одеси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'!$C$515</c:f>
                  <c:strCache>
                    <c:ptCount val="1"/>
                    <c:pt idx="0">
                      <c:v>Тарутинський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'!$C$516</c:f>
                  <c:strCache>
                    <c:ptCount val="1"/>
                    <c:pt idx="0">
                      <c:v>Татарбунарський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'!$C$517</c:f>
                  <c:strCache>
                    <c:ptCount val="1"/>
                    <c:pt idx="0">
                      <c:v>Теплодарський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'!$C$518</c:f>
                  <c:strCache>
                    <c:ptCount val="1"/>
                    <c:pt idx="0">
                      <c:v>Фрунзівський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'!$C$519</c:f>
                  <c:strCache>
                    <c:ptCount val="1"/>
                    <c:pt idx="0">
                      <c:v>Ширяївський районний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'!$C$520</c:f>
                  <c:strCache>
                    <c:ptCount val="1"/>
                    <c:pt idx="0">
                      <c:v>Южний міський суд Одеської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'!$F$488:$F$520</c:f>
              <c:numCache>
                <c:formatCode>#,##0_ ;[Red]\-#,##0\ </c:formatCode>
                <c:ptCount val="33"/>
                <c:pt idx="0">
                  <c:v>299.39</c:v>
                </c:pt>
                <c:pt idx="1">
                  <c:v>518.28</c:v>
                </c:pt>
                <c:pt idx="2">
                  <c:v>546.07000000000005</c:v>
                </c:pt>
                <c:pt idx="3">
                  <c:v>1029.6300000000001</c:v>
                </c:pt>
                <c:pt idx="4">
                  <c:v>1913.21</c:v>
                </c:pt>
                <c:pt idx="5">
                  <c:v>1218.8800000000001</c:v>
                </c:pt>
                <c:pt idx="6">
                  <c:v>530.94000000000005</c:v>
                </c:pt>
                <c:pt idx="7">
                  <c:v>275.60000000000002</c:v>
                </c:pt>
                <c:pt idx="8">
                  <c:v>302.52</c:v>
                </c:pt>
                <c:pt idx="9">
                  <c:v>1967.96</c:v>
                </c:pt>
                <c:pt idx="10">
                  <c:v>947.98</c:v>
                </c:pt>
                <c:pt idx="11">
                  <c:v>4270.8500000000004</c:v>
                </c:pt>
                <c:pt idx="12">
                  <c:v>417.45</c:v>
                </c:pt>
                <c:pt idx="13">
                  <c:v>459.42</c:v>
                </c:pt>
                <c:pt idx="14">
                  <c:v>1044.3399999999999</c:v>
                </c:pt>
                <c:pt idx="15">
                  <c:v>639.4</c:v>
                </c:pt>
                <c:pt idx="16">
                  <c:v>233.72</c:v>
                </c:pt>
                <c:pt idx="17">
                  <c:v>536.4</c:v>
                </c:pt>
                <c:pt idx="18">
                  <c:v>4022.15</c:v>
                </c:pt>
                <c:pt idx="19">
                  <c:v>291</c:v>
                </c:pt>
                <c:pt idx="20">
                  <c:v>1223.83</c:v>
                </c:pt>
                <c:pt idx="21">
                  <c:v>7098.24</c:v>
                </c:pt>
                <c:pt idx="22">
                  <c:v>404.59</c:v>
                </c:pt>
                <c:pt idx="23">
                  <c:v>831.39</c:v>
                </c:pt>
                <c:pt idx="24">
                  <c:v>167.9</c:v>
                </c:pt>
                <c:pt idx="25">
                  <c:v>338.64</c:v>
                </c:pt>
                <c:pt idx="26">
                  <c:v>3027.55</c:v>
                </c:pt>
                <c:pt idx="27">
                  <c:v>358.75</c:v>
                </c:pt>
                <c:pt idx="28">
                  <c:v>466.1</c:v>
                </c:pt>
                <c:pt idx="29">
                  <c:v>66.790000000000006</c:v>
                </c:pt>
                <c:pt idx="30">
                  <c:v>210.3</c:v>
                </c:pt>
                <c:pt idx="31">
                  <c:v>281.70999999999998</c:v>
                </c:pt>
                <c:pt idx="32">
                  <c:v>465.16</c:v>
                </c:pt>
              </c:numCache>
            </c:numRef>
          </c:xVal>
          <c:yVal>
            <c:numRef>
              <c:f>'графіки '!$E$488:$E$520</c:f>
              <c:numCache>
                <c:formatCode>#,##0.0_ ;[Red]\-#,##0.0\ </c:formatCode>
                <c:ptCount val="33"/>
                <c:pt idx="0">
                  <c:v>4512.5</c:v>
                </c:pt>
                <c:pt idx="1">
                  <c:v>6217.8</c:v>
                </c:pt>
                <c:pt idx="2">
                  <c:v>8527</c:v>
                </c:pt>
                <c:pt idx="3">
                  <c:v>6041</c:v>
                </c:pt>
                <c:pt idx="4">
                  <c:v>14996.7</c:v>
                </c:pt>
                <c:pt idx="5">
                  <c:v>10020.1</c:v>
                </c:pt>
                <c:pt idx="6">
                  <c:v>6317.8</c:v>
                </c:pt>
                <c:pt idx="7">
                  <c:v>4506.2</c:v>
                </c:pt>
                <c:pt idx="8">
                  <c:v>5425.9</c:v>
                </c:pt>
                <c:pt idx="9">
                  <c:v>16157.3</c:v>
                </c:pt>
                <c:pt idx="10">
                  <c:v>12018.7</c:v>
                </c:pt>
                <c:pt idx="11">
                  <c:v>33937.1</c:v>
                </c:pt>
                <c:pt idx="12">
                  <c:v>6422.7</c:v>
                </c:pt>
                <c:pt idx="13">
                  <c:v>5033.1000000000004</c:v>
                </c:pt>
                <c:pt idx="14">
                  <c:v>9093.2999999999993</c:v>
                </c:pt>
                <c:pt idx="15">
                  <c:v>11400.2</c:v>
                </c:pt>
                <c:pt idx="16">
                  <c:v>4836.2</c:v>
                </c:pt>
                <c:pt idx="17">
                  <c:v>6083.1</c:v>
                </c:pt>
                <c:pt idx="18">
                  <c:v>37847.4</c:v>
                </c:pt>
                <c:pt idx="19">
                  <c:v>4956.2</c:v>
                </c:pt>
                <c:pt idx="20">
                  <c:v>8456.2000000000007</c:v>
                </c:pt>
                <c:pt idx="21">
                  <c:v>48461</c:v>
                </c:pt>
                <c:pt idx="22">
                  <c:v>6239</c:v>
                </c:pt>
                <c:pt idx="23">
                  <c:v>8276.4</c:v>
                </c:pt>
                <c:pt idx="24">
                  <c:v>4069.8</c:v>
                </c:pt>
                <c:pt idx="25">
                  <c:v>3892.6</c:v>
                </c:pt>
                <c:pt idx="26">
                  <c:v>30744.799999999999</c:v>
                </c:pt>
                <c:pt idx="27">
                  <c:v>5661.5</c:v>
                </c:pt>
                <c:pt idx="28">
                  <c:v>5903.4</c:v>
                </c:pt>
                <c:pt idx="29">
                  <c:v>3514.9</c:v>
                </c:pt>
                <c:pt idx="30">
                  <c:v>4234.7</c:v>
                </c:pt>
                <c:pt idx="31">
                  <c:v>3500.1</c:v>
                </c:pt>
                <c:pt idx="32">
                  <c:v>4194.3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5021312"/>
        <c:axId val="135023232"/>
      </c:scatterChart>
      <c:valAx>
        <c:axId val="135021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5023232"/>
        <c:crosses val="autoZero"/>
        <c:crossBetween val="midCat"/>
      </c:valAx>
      <c:valAx>
        <c:axId val="13502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502131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Полтавської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'!$C$523</c:f>
                  <c:strCache>
                    <c:ptCount val="1"/>
                    <c:pt idx="0">
                      <c:v>Автозаводський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'!$C$524</c:f>
                  <c:strCache>
                    <c:ptCount val="1"/>
                    <c:pt idx="0">
                      <c:v>Великобагачанський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'!$C$525</c:f>
                  <c:strCache>
                    <c:ptCount val="1"/>
                    <c:pt idx="0">
                      <c:v>Гадяцький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'!$C$526</c:f>
                  <c:strCache>
                    <c:ptCount val="1"/>
                    <c:pt idx="0">
                      <c:v>Глобинський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'!$C$527</c:f>
                  <c:strCache>
                    <c:ptCount val="1"/>
                    <c:pt idx="0">
                      <c:v>Гребінківський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'!$C$528</c:f>
                  <c:strCache>
                    <c:ptCount val="1"/>
                    <c:pt idx="0">
                      <c:v>Диканський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'!$C$529</c:f>
                  <c:strCache>
                    <c:ptCount val="1"/>
                    <c:pt idx="0">
                      <c:v>Зіньківський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'!$C$530</c:f>
                  <c:strCache>
                    <c:ptCount val="1"/>
                    <c:pt idx="0">
                      <c:v>Карлівський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'!$C$531</c:f>
                  <c:strCache>
                    <c:ptCount val="1"/>
                    <c:pt idx="0">
                      <c:v>Київський районний суд м. 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'!$C$532</c:f>
                  <c:strCache>
                    <c:ptCount val="1"/>
                    <c:pt idx="0">
                      <c:v>Кобеляцький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'!$C$533</c:f>
                  <c:strCache>
                    <c:ptCount val="1"/>
                    <c:pt idx="0">
                      <c:v>Козельщинський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'!$C$534</c:f>
                  <c:strCache>
                    <c:ptCount val="1"/>
                    <c:pt idx="0">
                      <c:v>Комсомольський міський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'!$C$535</c:f>
                  <c:strCache>
                    <c:ptCount val="1"/>
                    <c:pt idx="0">
                      <c:v>Котелевський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'!$C$536</c:f>
                  <c:strCache>
                    <c:ptCount val="1"/>
                    <c:pt idx="0">
                      <c:v>Кременчуцький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'!$C$537</c:f>
                  <c:strCache>
                    <c:ptCount val="1"/>
                    <c:pt idx="0">
                      <c:v>Крюківський районний суд м.Кременчука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'!$C$538</c:f>
                  <c:strCache>
                    <c:ptCount val="1"/>
                    <c:pt idx="0">
                      <c:v>Ленінський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'!$C$539</c:f>
                  <c:strCache>
                    <c:ptCount val="1"/>
                    <c:pt idx="0">
                      <c:v>Лохвицький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'!$C$540</c:f>
                  <c:strCache>
                    <c:ptCount val="1"/>
                    <c:pt idx="0">
                      <c:v>Лубенський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'!$C$541</c:f>
                  <c:strCache>
                    <c:ptCount val="1"/>
                    <c:pt idx="0">
                      <c:v>Машівський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'!$C$542</c:f>
                  <c:strCache>
                    <c:ptCount val="1"/>
                    <c:pt idx="0">
                      <c:v>Миргородський міськрайонний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'!$C$543</c:f>
                  <c:strCache>
                    <c:ptCount val="1"/>
                    <c:pt idx="0">
                      <c:v>Новосанжарський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'!$C$544</c:f>
                  <c:strCache>
                    <c:ptCount val="1"/>
                    <c:pt idx="0">
                      <c:v>Октябрський районний суд м.Полтави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'!$C$545</c:f>
                  <c:strCache>
                    <c:ptCount val="1"/>
                    <c:pt idx="0">
                      <c:v>Оржицький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'!$C$546</c:f>
                  <c:strCache>
                    <c:ptCount val="1"/>
                    <c:pt idx="0">
                      <c:v>Пирятинський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'!$C$547</c:f>
                  <c:strCache>
                    <c:ptCount val="1"/>
                    <c:pt idx="0">
                      <c:v>Полтавський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'!$C$548</c:f>
                  <c:strCache>
                    <c:ptCount val="1"/>
                    <c:pt idx="0">
                      <c:v>Решетилівський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'!$C$549</c:f>
                  <c:strCache>
                    <c:ptCount val="1"/>
                    <c:pt idx="0">
                      <c:v>Семенівський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'!$C$550</c:f>
                  <c:strCache>
                    <c:ptCount val="1"/>
                    <c:pt idx="0">
                      <c:v>Хорольський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'!$C$551</c:f>
                  <c:strCache>
                    <c:ptCount val="1"/>
                    <c:pt idx="0">
                      <c:v>Чорнухинський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'!$C$552</c:f>
                  <c:strCache>
                    <c:ptCount val="1"/>
                    <c:pt idx="0">
                      <c:v>Чутівський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'!$C$553</c:f>
                  <c:strCache>
                    <c:ptCount val="1"/>
                    <c:pt idx="0">
                      <c:v>Шишацький районний суд Полтавської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'!$F$523:$F$553</c:f>
              <c:numCache>
                <c:formatCode>#,##0_ ;[Red]\-#,##0\ </c:formatCode>
                <c:ptCount val="31"/>
                <c:pt idx="0">
                  <c:v>2228.3200000000002</c:v>
                </c:pt>
                <c:pt idx="1">
                  <c:v>888.49</c:v>
                </c:pt>
                <c:pt idx="2">
                  <c:v>593.53</c:v>
                </c:pt>
                <c:pt idx="3">
                  <c:v>1948.42</c:v>
                </c:pt>
                <c:pt idx="4">
                  <c:v>898.91</c:v>
                </c:pt>
                <c:pt idx="5">
                  <c:v>323.38</c:v>
                </c:pt>
                <c:pt idx="6">
                  <c:v>480</c:v>
                </c:pt>
                <c:pt idx="7">
                  <c:v>416.72</c:v>
                </c:pt>
                <c:pt idx="8">
                  <c:v>1818.49</c:v>
                </c:pt>
                <c:pt idx="9">
                  <c:v>1684.4</c:v>
                </c:pt>
                <c:pt idx="10">
                  <c:v>310.61</c:v>
                </c:pt>
                <c:pt idx="11">
                  <c:v>495.07</c:v>
                </c:pt>
                <c:pt idx="12">
                  <c:v>322.58</c:v>
                </c:pt>
                <c:pt idx="13">
                  <c:v>423.05</c:v>
                </c:pt>
                <c:pt idx="14">
                  <c:v>1134.8</c:v>
                </c:pt>
                <c:pt idx="15">
                  <c:v>733.25</c:v>
                </c:pt>
                <c:pt idx="16">
                  <c:v>378.77</c:v>
                </c:pt>
                <c:pt idx="17">
                  <c:v>1164.8</c:v>
                </c:pt>
                <c:pt idx="18">
                  <c:v>338.43</c:v>
                </c:pt>
                <c:pt idx="19">
                  <c:v>878.57</c:v>
                </c:pt>
                <c:pt idx="20">
                  <c:v>776.46</c:v>
                </c:pt>
                <c:pt idx="21">
                  <c:v>4819.63</c:v>
                </c:pt>
                <c:pt idx="22">
                  <c:v>709.72</c:v>
                </c:pt>
                <c:pt idx="23">
                  <c:v>581.32000000000005</c:v>
                </c:pt>
                <c:pt idx="24">
                  <c:v>953.66</c:v>
                </c:pt>
                <c:pt idx="25">
                  <c:v>168.74</c:v>
                </c:pt>
                <c:pt idx="26">
                  <c:v>185.06</c:v>
                </c:pt>
                <c:pt idx="27">
                  <c:v>602.13</c:v>
                </c:pt>
                <c:pt idx="28">
                  <c:v>121.48</c:v>
                </c:pt>
                <c:pt idx="29">
                  <c:v>344.56</c:v>
                </c:pt>
                <c:pt idx="30">
                  <c:v>310.08999999999997</c:v>
                </c:pt>
              </c:numCache>
            </c:numRef>
          </c:xVal>
          <c:yVal>
            <c:numRef>
              <c:f>'графіки '!$E$523:$E$553</c:f>
              <c:numCache>
                <c:formatCode>#,##0.0_ ;[Red]\-#,##0.0\ </c:formatCode>
                <c:ptCount val="31"/>
                <c:pt idx="0">
                  <c:v>19670.8</c:v>
                </c:pt>
                <c:pt idx="1">
                  <c:v>5916.6</c:v>
                </c:pt>
                <c:pt idx="2">
                  <c:v>7829.4</c:v>
                </c:pt>
                <c:pt idx="3">
                  <c:v>6430.1</c:v>
                </c:pt>
                <c:pt idx="4">
                  <c:v>6261.5</c:v>
                </c:pt>
                <c:pt idx="5">
                  <c:v>5437</c:v>
                </c:pt>
                <c:pt idx="6">
                  <c:v>5635.9</c:v>
                </c:pt>
                <c:pt idx="7">
                  <c:v>4569.2</c:v>
                </c:pt>
                <c:pt idx="8">
                  <c:v>18906.7</c:v>
                </c:pt>
                <c:pt idx="9">
                  <c:v>7048.8</c:v>
                </c:pt>
                <c:pt idx="10">
                  <c:v>5899.2</c:v>
                </c:pt>
                <c:pt idx="11">
                  <c:v>7351.1</c:v>
                </c:pt>
                <c:pt idx="12">
                  <c:v>6713.1</c:v>
                </c:pt>
                <c:pt idx="13">
                  <c:v>6164.6</c:v>
                </c:pt>
                <c:pt idx="14">
                  <c:v>11626.3</c:v>
                </c:pt>
                <c:pt idx="15">
                  <c:v>11946.2</c:v>
                </c:pt>
                <c:pt idx="16">
                  <c:v>5655.1</c:v>
                </c:pt>
                <c:pt idx="17">
                  <c:v>11358.1</c:v>
                </c:pt>
                <c:pt idx="18">
                  <c:v>5436.4</c:v>
                </c:pt>
                <c:pt idx="19">
                  <c:v>8996.1</c:v>
                </c:pt>
                <c:pt idx="20">
                  <c:v>6007.3</c:v>
                </c:pt>
                <c:pt idx="21">
                  <c:v>22651.3</c:v>
                </c:pt>
                <c:pt idx="22">
                  <c:v>5059.5</c:v>
                </c:pt>
                <c:pt idx="23">
                  <c:v>5525.6</c:v>
                </c:pt>
                <c:pt idx="24">
                  <c:v>12414.4</c:v>
                </c:pt>
                <c:pt idx="25">
                  <c:v>4620.8999999999996</c:v>
                </c:pt>
                <c:pt idx="26">
                  <c:v>4186.6000000000004</c:v>
                </c:pt>
                <c:pt idx="27">
                  <c:v>5836.1</c:v>
                </c:pt>
                <c:pt idx="28">
                  <c:v>4287</c:v>
                </c:pt>
                <c:pt idx="29">
                  <c:v>6000.7</c:v>
                </c:pt>
                <c:pt idx="30">
                  <c:v>6057.8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508544"/>
        <c:axId val="134510464"/>
      </c:scatterChart>
      <c:valAx>
        <c:axId val="13450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4510464"/>
        <c:crosses val="autoZero"/>
        <c:crossBetween val="midCat"/>
      </c:valAx>
      <c:valAx>
        <c:axId val="13451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450854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Рівненської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'!$C$556</c:f>
                  <c:strCache>
                    <c:ptCount val="1"/>
                    <c:pt idx="0">
                      <c:v>Березнівський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'!$C$557</c:f>
                  <c:strCache>
                    <c:ptCount val="1"/>
                    <c:pt idx="0">
                      <c:v>Володимирецький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'!$C$558</c:f>
                  <c:strCache>
                    <c:ptCount val="1"/>
                    <c:pt idx="0">
                      <c:v>Гощанський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'!$C$559</c:f>
                  <c:strCache>
                    <c:ptCount val="1"/>
                    <c:pt idx="0">
                      <c:v>Демидівський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'!$C$560</c:f>
                  <c:strCache>
                    <c:ptCount val="1"/>
                    <c:pt idx="0">
                      <c:v>Дубенський міськрайонний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'!$C$561</c:f>
                  <c:strCache>
                    <c:ptCount val="1"/>
                    <c:pt idx="0">
                      <c:v>Дубровицький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'!$C$562</c:f>
                  <c:strCache>
                    <c:ptCount val="1"/>
                    <c:pt idx="0">
                      <c:v>Зарічненський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'!$C$563</c:f>
                  <c:strCache>
                    <c:ptCount val="1"/>
                    <c:pt idx="0">
                      <c:v>Здолбунівський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'!$C$564</c:f>
                  <c:strCache>
                    <c:ptCount val="1"/>
                    <c:pt idx="0">
                      <c:v>Корецький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'!$C$565</c:f>
                  <c:strCache>
                    <c:ptCount val="1"/>
                    <c:pt idx="0">
                      <c:v>Костопільський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'!$C$566</c:f>
                  <c:strCache>
                    <c:ptCount val="1"/>
                    <c:pt idx="0">
                      <c:v>Кузнецовський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'!$C$567</c:f>
                  <c:strCache>
                    <c:ptCount val="1"/>
                    <c:pt idx="0">
                      <c:v>Млинівський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'!$C$568</c:f>
                  <c:strCache>
                    <c:ptCount val="1"/>
                    <c:pt idx="0">
                      <c:v>Острозький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'!$C$569</c:f>
                  <c:strCache>
                    <c:ptCount val="1"/>
                    <c:pt idx="0">
                      <c:v>Радивилівський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'!$C$570</c:f>
                  <c:strCache>
                    <c:ptCount val="1"/>
                    <c:pt idx="0">
                      <c:v>Рівненський міський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'!$C$571</c:f>
                  <c:strCache>
                    <c:ptCount val="1"/>
                    <c:pt idx="0">
                      <c:v>Рівненський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'!$C$572</c:f>
                  <c:strCache>
                    <c:ptCount val="1"/>
                    <c:pt idx="0">
                      <c:v>Рокитнівський районний 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'!$C$573</c:f>
                  <c:strCache>
                    <c:ptCount val="1"/>
                    <c:pt idx="0">
                      <c:v>Сарненський районний суд Рівненської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'!$F$556:$F$573</c:f>
              <c:numCache>
                <c:formatCode>#,##0_ ;[Red]\-#,##0\ </c:formatCode>
                <c:ptCount val="18"/>
                <c:pt idx="0">
                  <c:v>456.6</c:v>
                </c:pt>
                <c:pt idx="1">
                  <c:v>534.08000000000004</c:v>
                </c:pt>
                <c:pt idx="2">
                  <c:v>166.66</c:v>
                </c:pt>
                <c:pt idx="3">
                  <c:v>151.32</c:v>
                </c:pt>
                <c:pt idx="4">
                  <c:v>1475.96</c:v>
                </c:pt>
                <c:pt idx="5">
                  <c:v>328.47</c:v>
                </c:pt>
                <c:pt idx="6">
                  <c:v>413.21</c:v>
                </c:pt>
                <c:pt idx="7">
                  <c:v>757.41</c:v>
                </c:pt>
                <c:pt idx="8">
                  <c:v>412.44</c:v>
                </c:pt>
                <c:pt idx="9">
                  <c:v>624.37</c:v>
                </c:pt>
                <c:pt idx="10">
                  <c:v>841.4</c:v>
                </c:pt>
                <c:pt idx="11">
                  <c:v>334.04</c:v>
                </c:pt>
                <c:pt idx="12">
                  <c:v>314.19</c:v>
                </c:pt>
                <c:pt idx="13">
                  <c:v>593.21</c:v>
                </c:pt>
                <c:pt idx="14">
                  <c:v>4447.42</c:v>
                </c:pt>
                <c:pt idx="15">
                  <c:v>1135.51</c:v>
                </c:pt>
                <c:pt idx="16">
                  <c:v>328.64</c:v>
                </c:pt>
                <c:pt idx="17">
                  <c:v>828.72</c:v>
                </c:pt>
              </c:numCache>
            </c:numRef>
          </c:xVal>
          <c:yVal>
            <c:numRef>
              <c:f>'графіки '!$E$556:$E$573</c:f>
              <c:numCache>
                <c:formatCode>#,##0.0_ ;[Red]\-#,##0.0\ </c:formatCode>
                <c:ptCount val="18"/>
                <c:pt idx="0">
                  <c:v>6207.4</c:v>
                </c:pt>
                <c:pt idx="1">
                  <c:v>6785.8</c:v>
                </c:pt>
                <c:pt idx="2">
                  <c:v>2654.1</c:v>
                </c:pt>
                <c:pt idx="3">
                  <c:v>4497</c:v>
                </c:pt>
                <c:pt idx="4">
                  <c:v>8886.6</c:v>
                </c:pt>
                <c:pt idx="5">
                  <c:v>4559.2</c:v>
                </c:pt>
                <c:pt idx="6">
                  <c:v>5923.4</c:v>
                </c:pt>
                <c:pt idx="7">
                  <c:v>9155.9</c:v>
                </c:pt>
                <c:pt idx="8">
                  <c:v>6690.2</c:v>
                </c:pt>
                <c:pt idx="9">
                  <c:v>6799.4</c:v>
                </c:pt>
                <c:pt idx="10">
                  <c:v>8556.4</c:v>
                </c:pt>
                <c:pt idx="11">
                  <c:v>6574.7</c:v>
                </c:pt>
                <c:pt idx="12">
                  <c:v>5760.74</c:v>
                </c:pt>
                <c:pt idx="13">
                  <c:v>3690</c:v>
                </c:pt>
                <c:pt idx="14">
                  <c:v>29138.5</c:v>
                </c:pt>
                <c:pt idx="15">
                  <c:v>12124.6</c:v>
                </c:pt>
                <c:pt idx="16">
                  <c:v>4696.1000000000004</c:v>
                </c:pt>
                <c:pt idx="17">
                  <c:v>8503.4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4580096"/>
        <c:axId val="134606848"/>
      </c:scatterChart>
      <c:valAx>
        <c:axId val="13458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4606848"/>
        <c:crosses val="autoZero"/>
        <c:crossBetween val="midCat"/>
      </c:valAx>
      <c:valAx>
        <c:axId val="13460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458009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Сумської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'!$C$576</c:f>
                  <c:strCache>
                    <c:ptCount val="1"/>
                    <c:pt idx="0">
                      <c:v>Білопільський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'!$C$577</c:f>
                  <c:strCache>
                    <c:ptCount val="1"/>
                    <c:pt idx="0">
                      <c:v>Буринський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'!$C$578</c:f>
                  <c:strCache>
                    <c:ptCount val="1"/>
                    <c:pt idx="0">
                      <c:v>Великописарівський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'!$C$579</c:f>
                  <c:strCache>
                    <c:ptCount val="1"/>
                    <c:pt idx="0">
                      <c:v>Глухівський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'!$C$580</c:f>
                  <c:strCache>
                    <c:ptCount val="1"/>
                    <c:pt idx="0">
                      <c:v>Зарічний районний суд м.Суми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'!$C$581</c:f>
                  <c:strCache>
                    <c:ptCount val="1"/>
                    <c:pt idx="0">
                      <c:v>Ковпаківський районний суд м.Суми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'!$C$582</c:f>
                  <c:strCache>
                    <c:ptCount val="1"/>
                    <c:pt idx="0">
                      <c:v>Конотопський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'!$C$583</c:f>
                  <c:strCache>
                    <c:ptCount val="1"/>
                    <c:pt idx="0">
                      <c:v>Краснопільський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'!$C$584</c:f>
                  <c:strCache>
                    <c:ptCount val="1"/>
                    <c:pt idx="0">
                      <c:v>Кролевецький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'!$C$585</c:f>
                  <c:strCache>
                    <c:ptCount val="1"/>
                    <c:pt idx="0">
                      <c:v>Лебединський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'!$C$586</c:f>
                  <c:strCache>
                    <c:ptCount val="1"/>
                    <c:pt idx="0">
                      <c:v>Липоводолинський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'!$C$587</c:f>
                  <c:strCache>
                    <c:ptCount val="1"/>
                    <c:pt idx="0">
                      <c:v>Недригайлівський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'!$C$588</c:f>
                  <c:strCache>
                    <c:ptCount val="1"/>
                    <c:pt idx="0">
                      <c:v>Охтирський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'!$C$589</c:f>
                  <c:strCache>
                    <c:ptCount val="1"/>
                    <c:pt idx="0">
                      <c:v>Путивльський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'!$C$590</c:f>
                  <c:strCache>
                    <c:ptCount val="1"/>
                    <c:pt idx="0">
                      <c:v>Роменський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'!$C$591</c:f>
                  <c:strCache>
                    <c:ptCount val="1"/>
                    <c:pt idx="0">
                      <c:v>Середино-Будський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'!$C$592</c:f>
                  <c:strCache>
                    <c:ptCount val="1"/>
                    <c:pt idx="0">
                      <c:v>Сумський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'!$C$593</c:f>
                  <c:strCache>
                    <c:ptCount val="1"/>
                    <c:pt idx="0">
                      <c:v>Тростянецький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'!$C$594</c:f>
                  <c:strCache>
                    <c:ptCount val="1"/>
                    <c:pt idx="0">
                      <c:v>Шосткинський міськрайонний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'!$C$595</c:f>
                  <c:strCache>
                    <c:ptCount val="1"/>
                    <c:pt idx="0">
                      <c:v>Ямпільський районний суд Сумської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'!$F$576:$F$595</c:f>
              <c:numCache>
                <c:formatCode>#,##0_ ;[Red]\-#,##0\ </c:formatCode>
                <c:ptCount val="20"/>
                <c:pt idx="0">
                  <c:v>518.23</c:v>
                </c:pt>
                <c:pt idx="1">
                  <c:v>314.68</c:v>
                </c:pt>
                <c:pt idx="2">
                  <c:v>852.38</c:v>
                </c:pt>
                <c:pt idx="3">
                  <c:v>2118.75</c:v>
                </c:pt>
                <c:pt idx="4">
                  <c:v>2189.25</c:v>
                </c:pt>
                <c:pt idx="5">
                  <c:v>4132.79</c:v>
                </c:pt>
                <c:pt idx="6">
                  <c:v>1575.52</c:v>
                </c:pt>
                <c:pt idx="7">
                  <c:v>210.3</c:v>
                </c:pt>
                <c:pt idx="8">
                  <c:v>412.82</c:v>
                </c:pt>
                <c:pt idx="9">
                  <c:v>720.23</c:v>
                </c:pt>
                <c:pt idx="10">
                  <c:v>220.83</c:v>
                </c:pt>
                <c:pt idx="11">
                  <c:v>420.7</c:v>
                </c:pt>
                <c:pt idx="12">
                  <c:v>1004.97</c:v>
                </c:pt>
                <c:pt idx="13">
                  <c:v>399.83</c:v>
                </c:pt>
                <c:pt idx="14">
                  <c:v>1007.4</c:v>
                </c:pt>
                <c:pt idx="15">
                  <c:v>222.23</c:v>
                </c:pt>
                <c:pt idx="16">
                  <c:v>819.52</c:v>
                </c:pt>
                <c:pt idx="17">
                  <c:v>481.22</c:v>
                </c:pt>
                <c:pt idx="18">
                  <c:v>1141.92</c:v>
                </c:pt>
                <c:pt idx="19">
                  <c:v>258.83</c:v>
                </c:pt>
              </c:numCache>
            </c:numRef>
          </c:xVal>
          <c:yVal>
            <c:numRef>
              <c:f>'графіки '!$E$576:$E$595</c:f>
              <c:numCache>
                <c:formatCode>#,##0.0_ ;[Red]\-#,##0.0\ </c:formatCode>
                <c:ptCount val="20"/>
                <c:pt idx="0">
                  <c:v>8779.6</c:v>
                </c:pt>
                <c:pt idx="1">
                  <c:v>6102.8</c:v>
                </c:pt>
                <c:pt idx="2">
                  <c:v>6194.7</c:v>
                </c:pt>
                <c:pt idx="3">
                  <c:v>9287.2000000000007</c:v>
                </c:pt>
                <c:pt idx="4">
                  <c:v>21906.2</c:v>
                </c:pt>
                <c:pt idx="5">
                  <c:v>24403.3</c:v>
                </c:pt>
                <c:pt idx="6">
                  <c:v>15804.5</c:v>
                </c:pt>
                <c:pt idx="7">
                  <c:v>5136.2</c:v>
                </c:pt>
                <c:pt idx="8">
                  <c:v>6384.9</c:v>
                </c:pt>
                <c:pt idx="9">
                  <c:v>8058.4</c:v>
                </c:pt>
                <c:pt idx="10">
                  <c:v>5665.6</c:v>
                </c:pt>
                <c:pt idx="11">
                  <c:v>6013.3</c:v>
                </c:pt>
                <c:pt idx="12">
                  <c:v>14207.2</c:v>
                </c:pt>
                <c:pt idx="13">
                  <c:v>5992.9</c:v>
                </c:pt>
                <c:pt idx="14">
                  <c:v>13569.6</c:v>
                </c:pt>
                <c:pt idx="15">
                  <c:v>4428</c:v>
                </c:pt>
                <c:pt idx="16">
                  <c:v>8687</c:v>
                </c:pt>
                <c:pt idx="17">
                  <c:v>6961.7</c:v>
                </c:pt>
                <c:pt idx="18">
                  <c:v>12295.6</c:v>
                </c:pt>
                <c:pt idx="19">
                  <c:v>5727.2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5090944"/>
        <c:axId val="135092864"/>
      </c:scatterChart>
      <c:valAx>
        <c:axId val="13509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5092864"/>
        <c:crosses val="autoZero"/>
        <c:crossBetween val="midCat"/>
      </c:valAx>
      <c:valAx>
        <c:axId val="13509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5090944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Тернопільскої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29504174169154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'!$C$597</c:f>
                  <c:strCache>
                    <c:ptCount val="1"/>
                    <c:pt idx="0">
                      <c:v>Бережанський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'!$C$598</c:f>
                  <c:strCache>
                    <c:ptCount val="1"/>
                    <c:pt idx="0">
                      <c:v>Борщівський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'!$C$599</c:f>
                  <c:strCache>
                    <c:ptCount val="1"/>
                    <c:pt idx="0">
                      <c:v>Бучацький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'!$C$600</c:f>
                  <c:strCache>
                    <c:ptCount val="1"/>
                    <c:pt idx="0">
                      <c:v>Гусятинський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'!$C$601</c:f>
                  <c:strCache>
                    <c:ptCount val="1"/>
                    <c:pt idx="0">
                      <c:v>Заліщицький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'!$C$602</c:f>
                  <c:strCache>
                    <c:ptCount val="1"/>
                    <c:pt idx="0">
                      <c:v>Збаразький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'!$C$603</c:f>
                  <c:strCache>
                    <c:ptCount val="1"/>
                    <c:pt idx="0">
                      <c:v>Зборівський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'!$C$604</c:f>
                  <c:strCache>
                    <c:ptCount val="1"/>
                    <c:pt idx="0">
                      <c:v>Козівський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'!$C$605</c:f>
                  <c:strCache>
                    <c:ptCount val="1"/>
                    <c:pt idx="0">
                      <c:v>Кременецький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'!$C$606</c:f>
                  <c:strCache>
                    <c:ptCount val="1"/>
                    <c:pt idx="0">
                      <c:v>Лановецький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'!$C$607</c:f>
                  <c:strCache>
                    <c:ptCount val="1"/>
                    <c:pt idx="0">
                      <c:v>Монастириський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'!$C$608</c:f>
                  <c:strCache>
                    <c:ptCount val="1"/>
                    <c:pt idx="0">
                      <c:v>Підволочиський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'!$C$609</c:f>
                  <c:strCache>
                    <c:ptCount val="1"/>
                    <c:pt idx="0">
                      <c:v>Підгаєцький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'!$C$610</c:f>
                  <c:strCache>
                    <c:ptCount val="1"/>
                    <c:pt idx="0">
                      <c:v>Теребовлянський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'!$C$611</c:f>
                  <c:strCache>
                    <c:ptCount val="1"/>
                    <c:pt idx="0">
                      <c:v>Тернопільський міськрайонний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'!$C$612</c:f>
                  <c:strCache>
                    <c:ptCount val="1"/>
                    <c:pt idx="0">
                      <c:v>Чортківський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'!$C$613</c:f>
                  <c:strCache>
                    <c:ptCount val="1"/>
                    <c:pt idx="0">
                      <c:v>Шумський районний суд Тернопільської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'!$F$597:$F$613</c:f>
              <c:numCache>
                <c:formatCode>#,##0_ ;[Red]\-#,##0\ </c:formatCode>
                <c:ptCount val="17"/>
                <c:pt idx="0">
                  <c:v>376.96</c:v>
                </c:pt>
                <c:pt idx="1">
                  <c:v>441.23</c:v>
                </c:pt>
                <c:pt idx="2">
                  <c:v>509.9</c:v>
                </c:pt>
                <c:pt idx="3">
                  <c:v>443.82</c:v>
                </c:pt>
                <c:pt idx="4">
                  <c:v>593.17999999999995</c:v>
                </c:pt>
                <c:pt idx="5">
                  <c:v>391.11</c:v>
                </c:pt>
                <c:pt idx="6">
                  <c:v>676.53</c:v>
                </c:pt>
                <c:pt idx="7">
                  <c:v>202.73</c:v>
                </c:pt>
                <c:pt idx="8">
                  <c:v>598.54999999999995</c:v>
                </c:pt>
                <c:pt idx="9">
                  <c:v>230.49</c:v>
                </c:pt>
                <c:pt idx="10">
                  <c:v>251.95</c:v>
                </c:pt>
                <c:pt idx="11">
                  <c:v>276.82</c:v>
                </c:pt>
                <c:pt idx="12">
                  <c:v>81.34</c:v>
                </c:pt>
                <c:pt idx="13">
                  <c:v>582.9</c:v>
                </c:pt>
                <c:pt idx="14">
                  <c:v>4517.03</c:v>
                </c:pt>
                <c:pt idx="15">
                  <c:v>604.22</c:v>
                </c:pt>
                <c:pt idx="16">
                  <c:v>879.83</c:v>
                </c:pt>
              </c:numCache>
            </c:numRef>
          </c:xVal>
          <c:yVal>
            <c:numRef>
              <c:f>'графіки '!$E$597:$E$613</c:f>
              <c:numCache>
                <c:formatCode>#,##0.0_ ;[Red]\-#,##0.0\ </c:formatCode>
                <c:ptCount val="17"/>
                <c:pt idx="0">
                  <c:v>9097.5</c:v>
                </c:pt>
                <c:pt idx="1">
                  <c:v>8090.7</c:v>
                </c:pt>
                <c:pt idx="2">
                  <c:v>5644.4</c:v>
                </c:pt>
                <c:pt idx="3">
                  <c:v>7468.6</c:v>
                </c:pt>
                <c:pt idx="4">
                  <c:v>4688.1000000000004</c:v>
                </c:pt>
                <c:pt idx="5">
                  <c:v>7515.1</c:v>
                </c:pt>
                <c:pt idx="6">
                  <c:v>7490.5</c:v>
                </c:pt>
                <c:pt idx="7">
                  <c:v>4353</c:v>
                </c:pt>
                <c:pt idx="8">
                  <c:v>9081.2999999999993</c:v>
                </c:pt>
                <c:pt idx="9">
                  <c:v>5400.4</c:v>
                </c:pt>
                <c:pt idx="10">
                  <c:v>4215.8999999999996</c:v>
                </c:pt>
                <c:pt idx="11">
                  <c:v>5790.6</c:v>
                </c:pt>
                <c:pt idx="12">
                  <c:v>3728.8</c:v>
                </c:pt>
                <c:pt idx="13">
                  <c:v>7286.6</c:v>
                </c:pt>
                <c:pt idx="14">
                  <c:v>34133.1</c:v>
                </c:pt>
                <c:pt idx="15">
                  <c:v>8307.2999999999993</c:v>
                </c:pt>
                <c:pt idx="16">
                  <c:v>4777.8999999999996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5256320"/>
        <c:axId val="135139712"/>
      </c:scatterChart>
      <c:valAx>
        <c:axId val="13525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5139712"/>
        <c:crosses val="autoZero"/>
        <c:crossBetween val="midCat"/>
      </c:valAx>
      <c:valAx>
        <c:axId val="13513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525632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Харківської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'!$C$615</c:f>
                  <c:strCache>
                    <c:ptCount val="1"/>
                    <c:pt idx="0">
                      <c:v>Балаклійський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'!$C$616</c:f>
                  <c:strCache>
                    <c:ptCount val="1"/>
                    <c:pt idx="0">
                      <c:v>Барвінківський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'!$C$617</c:f>
                  <c:strCache>
                    <c:ptCount val="1"/>
                    <c:pt idx="0">
                      <c:v>Близнюківський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'!$C$618</c:f>
                  <c:strCache>
                    <c:ptCount val="1"/>
                    <c:pt idx="0">
                      <c:v>Богодухівський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'!$C$619</c:f>
                  <c:strCache>
                    <c:ptCount val="1"/>
                    <c:pt idx="0">
                      <c:v>Борівський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'!$C$620</c:f>
                  <c:strCache>
                    <c:ptCount val="1"/>
                    <c:pt idx="0">
                      <c:v>Валківський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'!$C$621</c:f>
                  <c:strCache>
                    <c:ptCount val="1"/>
                    <c:pt idx="0">
                      <c:v>Великобурлуцький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'!$C$622</c:f>
                  <c:strCache>
                    <c:ptCount val="1"/>
                    <c:pt idx="0">
                      <c:v>Вовчанський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'!$C$623</c:f>
                  <c:strCache>
                    <c:ptCount val="1"/>
                    <c:pt idx="0">
                      <c:v>Дворічанський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'!$C$624</c:f>
                  <c:strCache>
                    <c:ptCount val="1"/>
                    <c:pt idx="0">
                      <c:v>Дергачівський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'!$C$625</c:f>
                  <c:strCache>
                    <c:ptCount val="1"/>
                    <c:pt idx="0">
                      <c:v>Дзержинський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'!$C$626</c:f>
                  <c:strCache>
                    <c:ptCount val="1"/>
                    <c:pt idx="0">
                      <c:v>Жовтневий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'!$C$627</c:f>
                  <c:strCache>
                    <c:ptCount val="1"/>
                    <c:pt idx="0">
                      <c:v>Зачепилівський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'!$C$628</c:f>
                  <c:strCache>
                    <c:ptCount val="1"/>
                    <c:pt idx="0">
                      <c:v>Зміївський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'!$C$629</c:f>
                  <c:strCache>
                    <c:ptCount val="1"/>
                    <c:pt idx="0">
                      <c:v>Золочівський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'!$C$630</c:f>
                  <c:strCache>
                    <c:ptCount val="1"/>
                    <c:pt idx="0">
                      <c:v>Ізюмський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'!$C$631</c:f>
                  <c:strCache>
                    <c:ptCount val="1"/>
                    <c:pt idx="0">
                      <c:v>Кегичівський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'!$C$632</c:f>
                  <c:strCache>
                    <c:ptCount val="1"/>
                    <c:pt idx="0">
                      <c:v>Київський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'!$C$633</c:f>
                  <c:strCache>
                    <c:ptCount val="1"/>
                    <c:pt idx="0">
                      <c:v>Коломацький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'!$C$634</c:f>
                  <c:strCache>
                    <c:ptCount val="1"/>
                    <c:pt idx="0">
                      <c:v>Комінтернівський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'!$C$635</c:f>
                  <c:strCache>
                    <c:ptCount val="1"/>
                    <c:pt idx="0">
                      <c:v>Красноградський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'!$C$636</c:f>
                  <c:strCache>
                    <c:ptCount val="1"/>
                    <c:pt idx="0">
                      <c:v>Краснокутський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'!$C$637</c:f>
                  <c:strCache>
                    <c:ptCount val="1"/>
                    <c:pt idx="0">
                      <c:v>Куп'янський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'!$C$638</c:f>
                  <c:strCache>
                    <c:ptCount val="1"/>
                    <c:pt idx="0">
                      <c:v>Ленінський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'!$C$639</c:f>
                  <c:strCache>
                    <c:ptCount val="1"/>
                    <c:pt idx="0">
                      <c:v>Лозівський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'!$C$640</c:f>
                  <c:strCache>
                    <c:ptCount val="1"/>
                    <c:pt idx="0">
                      <c:v>Люботинський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'!$C$641</c:f>
                  <c:strCache>
                    <c:ptCount val="1"/>
                    <c:pt idx="0">
                      <c:v>Московський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'!$C$642</c:f>
                  <c:strCache>
                    <c:ptCount val="1"/>
                    <c:pt idx="0">
                      <c:v>Нововодолазький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'!$C$643</c:f>
                  <c:strCache>
                    <c:ptCount val="1"/>
                    <c:pt idx="0">
                      <c:v>Орджонікідзевський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9"/>
              <c:tx>
                <c:strRef>
                  <c:f>'графіки '!$C$644</c:f>
                  <c:strCache>
                    <c:ptCount val="1"/>
                    <c:pt idx="0">
                      <c:v>Первомайський міськрайонний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tx>
                <c:strRef>
                  <c:f>'графіки '!$C$645</c:f>
                  <c:strCache>
                    <c:ptCount val="1"/>
                    <c:pt idx="0">
                      <c:v>Печенізький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tx>
                <c:strRef>
                  <c:f>'графіки '!$C$646</c:f>
                  <c:strCache>
                    <c:ptCount val="1"/>
                    <c:pt idx="0">
                      <c:v>Сахновщинський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2"/>
              <c:tx>
                <c:strRef>
                  <c:f>'графіки '!$C$647</c:f>
                  <c:strCache>
                    <c:ptCount val="1"/>
                    <c:pt idx="0">
                      <c:v>Фрунзенський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tx>
                <c:strRef>
                  <c:f>'графіки '!$C$648</c:f>
                  <c:strCache>
                    <c:ptCount val="1"/>
                    <c:pt idx="0">
                      <c:v>Харківський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tx>
                <c:strRef>
                  <c:f>'графіки '!$C$649</c:f>
                  <c:strCache>
                    <c:ptCount val="1"/>
                    <c:pt idx="0">
                      <c:v>Червонозаводський районний суд м.Харкова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tx>
                <c:strRef>
                  <c:f>'графіки '!$C$650</c:f>
                  <c:strCache>
                    <c:ptCount val="1"/>
                    <c:pt idx="0">
                      <c:v>Чугуївський міський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6"/>
              <c:tx>
                <c:strRef>
                  <c:f>'графіки '!$C$651</c:f>
                  <c:strCache>
                    <c:ptCount val="1"/>
                    <c:pt idx="0">
                      <c:v>Шевченківський районний суд Харківської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'!$F$615:$F$651</c:f>
              <c:numCache>
                <c:formatCode>#,##0_ ;[Red]\-#,##0\ </c:formatCode>
                <c:ptCount val="37"/>
                <c:pt idx="0">
                  <c:v>1027.9100000000001</c:v>
                </c:pt>
                <c:pt idx="1">
                  <c:v>378.46</c:v>
                </c:pt>
                <c:pt idx="2">
                  <c:v>276.16000000000003</c:v>
                </c:pt>
                <c:pt idx="3">
                  <c:v>417.6</c:v>
                </c:pt>
                <c:pt idx="4">
                  <c:v>230.22</c:v>
                </c:pt>
                <c:pt idx="5">
                  <c:v>1229.23</c:v>
                </c:pt>
                <c:pt idx="6">
                  <c:v>408.79</c:v>
                </c:pt>
                <c:pt idx="7">
                  <c:v>432.2</c:v>
                </c:pt>
                <c:pt idx="8">
                  <c:v>264.02</c:v>
                </c:pt>
                <c:pt idx="9">
                  <c:v>1348.87</c:v>
                </c:pt>
                <c:pt idx="10">
                  <c:v>3260.22</c:v>
                </c:pt>
                <c:pt idx="11">
                  <c:v>1991.25</c:v>
                </c:pt>
                <c:pt idx="12">
                  <c:v>523.04</c:v>
                </c:pt>
                <c:pt idx="13">
                  <c:v>2061.6999999999998</c:v>
                </c:pt>
                <c:pt idx="14">
                  <c:v>283.45</c:v>
                </c:pt>
                <c:pt idx="15">
                  <c:v>965.11</c:v>
                </c:pt>
                <c:pt idx="16">
                  <c:v>89.85</c:v>
                </c:pt>
                <c:pt idx="17">
                  <c:v>3698.5</c:v>
                </c:pt>
                <c:pt idx="18">
                  <c:v>95.5</c:v>
                </c:pt>
                <c:pt idx="19">
                  <c:v>2299.0700000000002</c:v>
                </c:pt>
                <c:pt idx="20">
                  <c:v>952.77</c:v>
                </c:pt>
                <c:pt idx="21">
                  <c:v>415.37</c:v>
                </c:pt>
                <c:pt idx="22">
                  <c:v>1142.04</c:v>
                </c:pt>
                <c:pt idx="23">
                  <c:v>5205.05</c:v>
                </c:pt>
                <c:pt idx="24">
                  <c:v>1294.8499999999999</c:v>
                </c:pt>
                <c:pt idx="25">
                  <c:v>198.8</c:v>
                </c:pt>
                <c:pt idx="26">
                  <c:v>3767.69</c:v>
                </c:pt>
                <c:pt idx="27">
                  <c:v>624.99</c:v>
                </c:pt>
                <c:pt idx="28">
                  <c:v>1815.3</c:v>
                </c:pt>
                <c:pt idx="29">
                  <c:v>542.9</c:v>
                </c:pt>
                <c:pt idx="30">
                  <c:v>101.45</c:v>
                </c:pt>
                <c:pt idx="31">
                  <c:v>231.58</c:v>
                </c:pt>
                <c:pt idx="32">
                  <c:v>1739.6</c:v>
                </c:pt>
                <c:pt idx="33">
                  <c:v>1962.5</c:v>
                </c:pt>
                <c:pt idx="34">
                  <c:v>2391.58</c:v>
                </c:pt>
                <c:pt idx="35">
                  <c:v>1144.92</c:v>
                </c:pt>
                <c:pt idx="36">
                  <c:v>756.02</c:v>
                </c:pt>
              </c:numCache>
            </c:numRef>
          </c:xVal>
          <c:yVal>
            <c:numRef>
              <c:f>'графіки '!$E$615:$E$651</c:f>
              <c:numCache>
                <c:formatCode>#,##0.0_ ;[Red]\-#,##0.0\ </c:formatCode>
                <c:ptCount val="37"/>
                <c:pt idx="0">
                  <c:v>12344</c:v>
                </c:pt>
                <c:pt idx="1">
                  <c:v>4747.8999999999996</c:v>
                </c:pt>
                <c:pt idx="2">
                  <c:v>5357.5</c:v>
                </c:pt>
                <c:pt idx="3">
                  <c:v>5745</c:v>
                </c:pt>
                <c:pt idx="4">
                  <c:v>4509.8</c:v>
                </c:pt>
                <c:pt idx="5">
                  <c:v>6742.5</c:v>
                </c:pt>
                <c:pt idx="6">
                  <c:v>5119.8999999999996</c:v>
                </c:pt>
                <c:pt idx="7">
                  <c:v>6762.8</c:v>
                </c:pt>
                <c:pt idx="8">
                  <c:v>5433.1</c:v>
                </c:pt>
                <c:pt idx="9">
                  <c:v>14643.5</c:v>
                </c:pt>
                <c:pt idx="10">
                  <c:v>24595.9</c:v>
                </c:pt>
                <c:pt idx="11">
                  <c:v>18245.900000000001</c:v>
                </c:pt>
                <c:pt idx="12">
                  <c:v>5569.6</c:v>
                </c:pt>
                <c:pt idx="13">
                  <c:v>8866.7999999999993</c:v>
                </c:pt>
                <c:pt idx="14">
                  <c:v>4505.2</c:v>
                </c:pt>
                <c:pt idx="15">
                  <c:v>11942.1</c:v>
                </c:pt>
                <c:pt idx="16">
                  <c:v>4141.5</c:v>
                </c:pt>
                <c:pt idx="17">
                  <c:v>24948.3</c:v>
                </c:pt>
                <c:pt idx="18">
                  <c:v>4304.8999999999996</c:v>
                </c:pt>
                <c:pt idx="19">
                  <c:v>20009.3</c:v>
                </c:pt>
                <c:pt idx="20">
                  <c:v>9107.4</c:v>
                </c:pt>
                <c:pt idx="21">
                  <c:v>5196</c:v>
                </c:pt>
                <c:pt idx="22">
                  <c:v>16147.8</c:v>
                </c:pt>
                <c:pt idx="23">
                  <c:v>17242.400000000001</c:v>
                </c:pt>
                <c:pt idx="24">
                  <c:v>14059.2</c:v>
                </c:pt>
                <c:pt idx="25">
                  <c:v>4933.2</c:v>
                </c:pt>
                <c:pt idx="26">
                  <c:v>27357.200000000001</c:v>
                </c:pt>
                <c:pt idx="27">
                  <c:v>6069.6</c:v>
                </c:pt>
                <c:pt idx="28">
                  <c:v>20311.8</c:v>
                </c:pt>
                <c:pt idx="29">
                  <c:v>11987.7</c:v>
                </c:pt>
                <c:pt idx="30">
                  <c:v>4720.3999999999996</c:v>
                </c:pt>
                <c:pt idx="31">
                  <c:v>5447.1</c:v>
                </c:pt>
                <c:pt idx="32">
                  <c:v>15701.3</c:v>
                </c:pt>
                <c:pt idx="33">
                  <c:v>18206.400000000001</c:v>
                </c:pt>
                <c:pt idx="34">
                  <c:v>17075.900000000001</c:v>
                </c:pt>
                <c:pt idx="35">
                  <c:v>12154.9</c:v>
                </c:pt>
                <c:pt idx="36">
                  <c:v>5811.2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6470528"/>
        <c:axId val="136472448"/>
      </c:scatterChart>
      <c:valAx>
        <c:axId val="13647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6472448"/>
        <c:crosses val="autoZero"/>
        <c:crossBetween val="midCat"/>
      </c:valAx>
      <c:valAx>
        <c:axId val="136472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647052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>
              <a:defRPr/>
            </a:pPr>
            <a:r>
              <a:rPr lang="uk-UA" sz="1800" b="1" i="0" u="sng" baseline="0">
                <a:effectLst/>
              </a:rPr>
              <a:t>МЗС Херсонської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'!$C$653</c:f>
                  <c:strCache>
                    <c:ptCount val="1"/>
                    <c:pt idx="0">
                      <c:v>Бериславський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'!$C$654</c:f>
                  <c:strCache>
                    <c:ptCount val="1"/>
                    <c:pt idx="0">
                      <c:v>Білозерський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'!$C$655</c:f>
                  <c:strCache>
                    <c:ptCount val="1"/>
                    <c:pt idx="0">
                      <c:v>Великолепетиський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'!$C$656</c:f>
                  <c:strCache>
                    <c:ptCount val="1"/>
                    <c:pt idx="0">
                      <c:v>Великоолександрівський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'!$C$657</c:f>
                  <c:strCache>
                    <c:ptCount val="1"/>
                    <c:pt idx="0">
                      <c:v>Верхньорогачицький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'!$C$658</c:f>
                  <c:strCache>
                    <c:ptCount val="1"/>
                    <c:pt idx="0">
                      <c:v>Високопільський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'!$C$659</c:f>
                  <c:strCache>
                    <c:ptCount val="1"/>
                    <c:pt idx="0">
                      <c:v>Генічеський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'!$C$660</c:f>
                  <c:strCache>
                    <c:ptCount val="1"/>
                    <c:pt idx="0">
                      <c:v>Голопристанський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'!$C$661</c:f>
                  <c:strCache>
                    <c:ptCount val="1"/>
                    <c:pt idx="0">
                      <c:v>Горностаївський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'!$C$662</c:f>
                  <c:strCache>
                    <c:ptCount val="1"/>
                    <c:pt idx="0">
                      <c:v>Іванівський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'!$C$663</c:f>
                  <c:strCache>
                    <c:ptCount val="1"/>
                    <c:pt idx="0">
                      <c:v>Каланчацький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'!$C$664</c:f>
                  <c:strCache>
                    <c:ptCount val="1"/>
                    <c:pt idx="0">
                      <c:v>Каховський міськрайонний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'!$C$665</c:f>
                  <c:strCache>
                    <c:ptCount val="1"/>
                    <c:pt idx="0">
                      <c:v>Нижньосірогозький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'!$C$666</c:f>
                  <c:strCache>
                    <c:ptCount val="1"/>
                    <c:pt idx="0">
                      <c:v>Нововоронцовський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'!$C$667</c:f>
                  <c:strCache>
                    <c:ptCount val="1"/>
                    <c:pt idx="0">
                      <c:v>Новокаховський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'!$C$668</c:f>
                  <c:strCache>
                    <c:ptCount val="1"/>
                    <c:pt idx="0">
                      <c:v>Новотроїцький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'!$C$669</c:f>
                  <c:strCache>
                    <c:ptCount val="1"/>
                    <c:pt idx="0">
                      <c:v>Скадовський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'!$C$670</c:f>
                  <c:strCache>
                    <c:ptCount val="1"/>
                    <c:pt idx="0">
                      <c:v>Херсонський міський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'!$C$671</c:f>
                  <c:strCache>
                    <c:ptCount val="1"/>
                    <c:pt idx="0">
                      <c:v>Цюрупинський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'!$C$672</c:f>
                  <c:strCache>
                    <c:ptCount val="1"/>
                    <c:pt idx="0">
                      <c:v>Чаплинський районний суд Херсонської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'!$F$653:$F$672</c:f>
              <c:numCache>
                <c:formatCode>#,##0_ ;[Red]\-#,##0\ </c:formatCode>
                <c:ptCount val="20"/>
                <c:pt idx="0">
                  <c:v>805.31</c:v>
                </c:pt>
                <c:pt idx="1">
                  <c:v>777.52</c:v>
                </c:pt>
                <c:pt idx="2">
                  <c:v>248.14</c:v>
                </c:pt>
                <c:pt idx="3">
                  <c:v>834.35</c:v>
                </c:pt>
                <c:pt idx="4">
                  <c:v>112.39</c:v>
                </c:pt>
                <c:pt idx="5">
                  <c:v>218.35</c:v>
                </c:pt>
                <c:pt idx="6">
                  <c:v>901.61</c:v>
                </c:pt>
                <c:pt idx="7">
                  <c:v>950.51</c:v>
                </c:pt>
                <c:pt idx="8">
                  <c:v>192.81</c:v>
                </c:pt>
                <c:pt idx="9">
                  <c:v>177.98</c:v>
                </c:pt>
                <c:pt idx="10">
                  <c:v>484.22</c:v>
                </c:pt>
                <c:pt idx="11">
                  <c:v>1071.26</c:v>
                </c:pt>
                <c:pt idx="12">
                  <c:v>239.72</c:v>
                </c:pt>
                <c:pt idx="13">
                  <c:v>281.44</c:v>
                </c:pt>
                <c:pt idx="14">
                  <c:v>1123.95</c:v>
                </c:pt>
                <c:pt idx="15">
                  <c:v>584.02</c:v>
                </c:pt>
                <c:pt idx="16">
                  <c:v>758.06</c:v>
                </c:pt>
                <c:pt idx="17">
                  <c:v>5717.28</c:v>
                </c:pt>
                <c:pt idx="18">
                  <c:v>981</c:v>
                </c:pt>
                <c:pt idx="19">
                  <c:v>658.93</c:v>
                </c:pt>
              </c:numCache>
            </c:numRef>
          </c:xVal>
          <c:yVal>
            <c:numRef>
              <c:f>'графіки '!$E$653:$E$672</c:f>
              <c:numCache>
                <c:formatCode>#,##0.0_ ;[Red]\-#,##0.0\ </c:formatCode>
                <c:ptCount val="20"/>
                <c:pt idx="0">
                  <c:v>7369.8</c:v>
                </c:pt>
                <c:pt idx="1">
                  <c:v>9536.7000000000007</c:v>
                </c:pt>
                <c:pt idx="2">
                  <c:v>5480.6</c:v>
                </c:pt>
                <c:pt idx="3">
                  <c:v>5656.3</c:v>
                </c:pt>
                <c:pt idx="4">
                  <c:v>4613.8</c:v>
                </c:pt>
                <c:pt idx="5">
                  <c:v>4434.2</c:v>
                </c:pt>
                <c:pt idx="6">
                  <c:v>8206.2999999999993</c:v>
                </c:pt>
                <c:pt idx="7">
                  <c:v>9512.2999999999993</c:v>
                </c:pt>
                <c:pt idx="8">
                  <c:v>3812.6</c:v>
                </c:pt>
                <c:pt idx="9">
                  <c:v>3986.7</c:v>
                </c:pt>
                <c:pt idx="10">
                  <c:v>5774.1</c:v>
                </c:pt>
                <c:pt idx="11">
                  <c:v>10872.7</c:v>
                </c:pt>
                <c:pt idx="12">
                  <c:v>4704</c:v>
                </c:pt>
                <c:pt idx="13">
                  <c:v>4506.1000000000004</c:v>
                </c:pt>
                <c:pt idx="14">
                  <c:v>10041.9</c:v>
                </c:pt>
                <c:pt idx="15">
                  <c:v>5674.1</c:v>
                </c:pt>
                <c:pt idx="16">
                  <c:v>8261.7000000000007</c:v>
                </c:pt>
                <c:pt idx="17">
                  <c:v>48363.3</c:v>
                </c:pt>
                <c:pt idx="18">
                  <c:v>9597.9</c:v>
                </c:pt>
                <c:pt idx="19">
                  <c:v>5163.3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6886912"/>
        <c:axId val="136782592"/>
      </c:scatterChart>
      <c:valAx>
        <c:axId val="136886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6782592"/>
        <c:crosses val="autoZero"/>
        <c:crossBetween val="midCat"/>
      </c:valAx>
      <c:valAx>
        <c:axId val="13678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6886912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Хмельницької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'!$C$674</c:f>
                  <c:strCache>
                    <c:ptCount val="1"/>
                    <c:pt idx="0">
                      <c:v>Білогірський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'!$C$675</c:f>
                  <c:strCache>
                    <c:ptCount val="1"/>
                    <c:pt idx="0">
                      <c:v>Віньковецький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'!$C$676</c:f>
                  <c:strCache>
                    <c:ptCount val="1"/>
                    <c:pt idx="0">
                      <c:v>Волочиський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'!$C$677</c:f>
                  <c:strCache>
                    <c:ptCount val="1"/>
                    <c:pt idx="0">
                      <c:v>Городоцький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'!$C$678</c:f>
                  <c:strCache>
                    <c:ptCount val="1"/>
                    <c:pt idx="0">
                      <c:v>Деражнянський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'!$C$679</c:f>
                  <c:strCache>
                    <c:ptCount val="1"/>
                    <c:pt idx="0">
                      <c:v>Дунаєвецький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'!$C$680</c:f>
                  <c:strCache>
                    <c:ptCount val="1"/>
                    <c:pt idx="0">
                      <c:v>Ізяславський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'!$C$681</c:f>
                  <c:strCache>
                    <c:ptCount val="1"/>
                    <c:pt idx="0">
                      <c:v>Кам'янець-Подільський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'!$C$682</c:f>
                  <c:strCache>
                    <c:ptCount val="1"/>
                    <c:pt idx="0">
                      <c:v>Красилівський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'!$C$683</c:f>
                  <c:strCache>
                    <c:ptCount val="1"/>
                    <c:pt idx="0">
                      <c:v>Летичівський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'!$C$684</c:f>
                  <c:strCache>
                    <c:ptCount val="1"/>
                    <c:pt idx="0">
                      <c:v>Нетішинський міський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'!$C$685</c:f>
                  <c:strCache>
                    <c:ptCount val="1"/>
                    <c:pt idx="0">
                      <c:v>Новоушицький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'!$C$686</c:f>
                  <c:strCache>
                    <c:ptCount val="1"/>
                    <c:pt idx="0">
                      <c:v>Полонський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'!$C$687</c:f>
                  <c:strCache>
                    <c:ptCount val="1"/>
                    <c:pt idx="0">
                      <c:v>Славутський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'!$C$688</c:f>
                  <c:strCache>
                    <c:ptCount val="1"/>
                    <c:pt idx="0">
                      <c:v>Старокостянтинівський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'!$C$689</c:f>
                  <c:strCache>
                    <c:ptCount val="1"/>
                    <c:pt idx="0">
                      <c:v>Старосинявський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'!$C$690</c:f>
                  <c:strCache>
                    <c:ptCount val="1"/>
                    <c:pt idx="0">
                      <c:v>Теофіпольський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'!$C$691</c:f>
                  <c:strCache>
                    <c:ptCount val="1"/>
                    <c:pt idx="0">
                      <c:v>Хмельницький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'!$C$692</c:f>
                  <c:strCache>
                    <c:ptCount val="1"/>
                    <c:pt idx="0">
                      <c:v>Чемеровецький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'!$C$693</c:f>
                  <c:strCache>
                    <c:ptCount val="1"/>
                    <c:pt idx="0">
                      <c:v>Шепетівський міськрайонний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'!$C$694</c:f>
                  <c:strCache>
                    <c:ptCount val="1"/>
                    <c:pt idx="0">
                      <c:v>Ярмолинецький районний суд Хмельницької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'!$F$674:$F$694</c:f>
              <c:numCache>
                <c:formatCode>#,##0_ ;[Red]\-#,##0\ </c:formatCode>
                <c:ptCount val="21"/>
                <c:pt idx="0">
                  <c:v>263.38</c:v>
                </c:pt>
                <c:pt idx="1">
                  <c:v>301.39999999999998</c:v>
                </c:pt>
                <c:pt idx="2">
                  <c:v>498.24</c:v>
                </c:pt>
                <c:pt idx="3">
                  <c:v>799.91</c:v>
                </c:pt>
                <c:pt idx="4">
                  <c:v>379.35</c:v>
                </c:pt>
                <c:pt idx="5">
                  <c:v>1361.29</c:v>
                </c:pt>
                <c:pt idx="6">
                  <c:v>625.24</c:v>
                </c:pt>
                <c:pt idx="7">
                  <c:v>2017.55</c:v>
                </c:pt>
                <c:pt idx="8">
                  <c:v>1163.8399999999999</c:v>
                </c:pt>
                <c:pt idx="9">
                  <c:v>276.49</c:v>
                </c:pt>
                <c:pt idx="10">
                  <c:v>398.68</c:v>
                </c:pt>
                <c:pt idx="11">
                  <c:v>107.06</c:v>
                </c:pt>
                <c:pt idx="12">
                  <c:v>439.66</c:v>
                </c:pt>
                <c:pt idx="13">
                  <c:v>841.42</c:v>
                </c:pt>
                <c:pt idx="14">
                  <c:v>2020.3</c:v>
                </c:pt>
                <c:pt idx="15">
                  <c:v>121.06</c:v>
                </c:pt>
                <c:pt idx="16">
                  <c:v>241.62</c:v>
                </c:pt>
                <c:pt idx="17">
                  <c:v>6970.9</c:v>
                </c:pt>
                <c:pt idx="18">
                  <c:v>372.9</c:v>
                </c:pt>
                <c:pt idx="19">
                  <c:v>955.56</c:v>
                </c:pt>
                <c:pt idx="20">
                  <c:v>666.58</c:v>
                </c:pt>
              </c:numCache>
            </c:numRef>
          </c:xVal>
          <c:yVal>
            <c:numRef>
              <c:f>'графіки '!$E$674:$E$694</c:f>
              <c:numCache>
                <c:formatCode>#,##0.0_ ;[Red]\-#,##0.0\ </c:formatCode>
                <c:ptCount val="21"/>
                <c:pt idx="0">
                  <c:v>4646.6000000000004</c:v>
                </c:pt>
                <c:pt idx="1">
                  <c:v>4588.7</c:v>
                </c:pt>
                <c:pt idx="2">
                  <c:v>6918</c:v>
                </c:pt>
                <c:pt idx="3">
                  <c:v>5480.6</c:v>
                </c:pt>
                <c:pt idx="4">
                  <c:v>4323.5</c:v>
                </c:pt>
                <c:pt idx="5">
                  <c:v>5628.3</c:v>
                </c:pt>
                <c:pt idx="6">
                  <c:v>9156.2000000000007</c:v>
                </c:pt>
                <c:pt idx="7">
                  <c:v>19814.900000000001</c:v>
                </c:pt>
                <c:pt idx="8">
                  <c:v>6266.6</c:v>
                </c:pt>
                <c:pt idx="9">
                  <c:v>5225.3999999999996</c:v>
                </c:pt>
                <c:pt idx="10">
                  <c:v>5808.9</c:v>
                </c:pt>
                <c:pt idx="11">
                  <c:v>4546.8999999999996</c:v>
                </c:pt>
                <c:pt idx="12">
                  <c:v>5958.1</c:v>
                </c:pt>
                <c:pt idx="13">
                  <c:v>7961.2</c:v>
                </c:pt>
                <c:pt idx="14">
                  <c:v>8708.5</c:v>
                </c:pt>
                <c:pt idx="15">
                  <c:v>3865.6</c:v>
                </c:pt>
                <c:pt idx="16">
                  <c:v>4596.8999999999996</c:v>
                </c:pt>
                <c:pt idx="17">
                  <c:v>44526.6</c:v>
                </c:pt>
                <c:pt idx="18">
                  <c:v>6051.4</c:v>
                </c:pt>
                <c:pt idx="19">
                  <c:v>12766.3</c:v>
                </c:pt>
                <c:pt idx="20">
                  <c:v>6866.7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7001600"/>
        <c:axId val="137016064"/>
      </c:scatterChart>
      <c:valAx>
        <c:axId val="13700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7016064"/>
        <c:crosses val="autoZero"/>
        <c:crossBetween val="midCat"/>
      </c:valAx>
      <c:valAx>
        <c:axId val="13701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700160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Хмельницької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'!$C$696</c:f>
                  <c:strCache>
                    <c:ptCount val="1"/>
                    <c:pt idx="0">
                      <c:v>Ватутінський міський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'!$C$697</c:f>
                  <c:strCache>
                    <c:ptCount val="1"/>
                    <c:pt idx="0">
                      <c:v>Городищенський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'!$C$698</c:f>
                  <c:strCache>
                    <c:ptCount val="1"/>
                    <c:pt idx="0">
                      <c:v>Драбівський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'!$C$699</c:f>
                  <c:strCache>
                    <c:ptCount val="1"/>
                    <c:pt idx="0">
                      <c:v>Жашківський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'!$C$700</c:f>
                  <c:strCache>
                    <c:ptCount val="1"/>
                    <c:pt idx="0">
                      <c:v>Звенигородський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'!$C$701</c:f>
                  <c:strCache>
                    <c:ptCount val="1"/>
                    <c:pt idx="0">
                      <c:v>Золотоніський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'!$C$702</c:f>
                  <c:strCache>
                    <c:ptCount val="1"/>
                    <c:pt idx="0">
                      <c:v>Кам'янський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'!$C$703</c:f>
                  <c:strCache>
                    <c:ptCount val="1"/>
                    <c:pt idx="0">
                      <c:v>Канівський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'!$C$704</c:f>
                  <c:strCache>
                    <c:ptCount val="1"/>
                    <c:pt idx="0">
                      <c:v>Катеринопільський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'!$C$705</c:f>
                  <c:strCache>
                    <c:ptCount val="1"/>
                    <c:pt idx="0">
                      <c:v>Корсунь-Шевченківський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'!$C$706</c:f>
                  <c:strCache>
                    <c:ptCount val="1"/>
                    <c:pt idx="0">
                      <c:v>Лисянський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'!$C$707</c:f>
                  <c:strCache>
                    <c:ptCount val="1"/>
                    <c:pt idx="0">
                      <c:v>Маньківський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'!$C$708</c:f>
                  <c:strCache>
                    <c:ptCount val="1"/>
                    <c:pt idx="0">
                      <c:v>Монастирищенський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'!$C$709</c:f>
                  <c:strCache>
                    <c:ptCount val="1"/>
                    <c:pt idx="0">
                      <c:v>Придніпровський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'!$C$710</c:f>
                  <c:strCache>
                    <c:ptCount val="1"/>
                    <c:pt idx="0">
                      <c:v>Смілянський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'!$C$711</c:f>
                  <c:strCache>
                    <c:ptCount val="1"/>
                    <c:pt idx="0">
                      <c:v>Соснівський районний суд м.Черкаси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'!$C$712</c:f>
                  <c:strCache>
                    <c:ptCount val="1"/>
                    <c:pt idx="0">
                      <c:v>Тальнівський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'!$C$713</c:f>
                  <c:strCache>
                    <c:ptCount val="1"/>
                    <c:pt idx="0">
                      <c:v>Уманський міськрайонний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'!$C$714</c:f>
                  <c:strCache>
                    <c:ptCount val="1"/>
                    <c:pt idx="0">
                      <c:v>Христинівський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'!$C$715</c:f>
                  <c:strCache>
                    <c:ptCount val="1"/>
                    <c:pt idx="0">
                      <c:v>Черкаський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'!$C$716</c:f>
                  <c:strCache>
                    <c:ptCount val="1"/>
                    <c:pt idx="0">
                      <c:v>Чигиринський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'!$C$717</c:f>
                  <c:strCache>
                    <c:ptCount val="1"/>
                    <c:pt idx="0">
                      <c:v>Чорнобаївський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'!$C$718</c:f>
                  <c:strCache>
                    <c:ptCount val="1"/>
                    <c:pt idx="0">
                      <c:v>Шполянський районний суд Черкаської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'!$F$696:$F$718</c:f>
              <c:numCache>
                <c:formatCode>#,##0_ ;[Red]\-#,##0\ </c:formatCode>
                <c:ptCount val="23"/>
                <c:pt idx="0">
                  <c:v>141.07</c:v>
                </c:pt>
                <c:pt idx="1">
                  <c:v>351.89</c:v>
                </c:pt>
                <c:pt idx="2">
                  <c:v>86</c:v>
                </c:pt>
                <c:pt idx="3">
                  <c:v>295.33999999999997</c:v>
                </c:pt>
                <c:pt idx="4">
                  <c:v>427.92</c:v>
                </c:pt>
                <c:pt idx="5">
                  <c:v>1839.64</c:v>
                </c:pt>
                <c:pt idx="6">
                  <c:v>192.83</c:v>
                </c:pt>
                <c:pt idx="7">
                  <c:v>641.86</c:v>
                </c:pt>
                <c:pt idx="8">
                  <c:v>502.75</c:v>
                </c:pt>
                <c:pt idx="9">
                  <c:v>293.55</c:v>
                </c:pt>
                <c:pt idx="10">
                  <c:v>293.05</c:v>
                </c:pt>
                <c:pt idx="11">
                  <c:v>307.20999999999998</c:v>
                </c:pt>
                <c:pt idx="12">
                  <c:v>243.19</c:v>
                </c:pt>
                <c:pt idx="13">
                  <c:v>2301.5100000000002</c:v>
                </c:pt>
                <c:pt idx="14">
                  <c:v>1029.46</c:v>
                </c:pt>
                <c:pt idx="15">
                  <c:v>2952.71</c:v>
                </c:pt>
                <c:pt idx="16">
                  <c:v>869.32</c:v>
                </c:pt>
                <c:pt idx="17">
                  <c:v>1126.77</c:v>
                </c:pt>
                <c:pt idx="18">
                  <c:v>409.42</c:v>
                </c:pt>
                <c:pt idx="19">
                  <c:v>749.57</c:v>
                </c:pt>
                <c:pt idx="20">
                  <c:v>351.24</c:v>
                </c:pt>
                <c:pt idx="21">
                  <c:v>1324.4</c:v>
                </c:pt>
                <c:pt idx="22">
                  <c:v>905.03</c:v>
                </c:pt>
              </c:numCache>
            </c:numRef>
          </c:xVal>
          <c:yVal>
            <c:numRef>
              <c:f>'графіки '!$E$696:$E$718</c:f>
              <c:numCache>
                <c:formatCode>#,##0.0_ ;[Red]\-#,##0.0\ </c:formatCode>
                <c:ptCount val="23"/>
                <c:pt idx="0">
                  <c:v>4283.5</c:v>
                </c:pt>
                <c:pt idx="1">
                  <c:v>6610.7</c:v>
                </c:pt>
                <c:pt idx="2">
                  <c:v>3833.6</c:v>
                </c:pt>
                <c:pt idx="3">
                  <c:v>6352.6</c:v>
                </c:pt>
                <c:pt idx="4">
                  <c:v>7154.1</c:v>
                </c:pt>
                <c:pt idx="5">
                  <c:v>9823</c:v>
                </c:pt>
                <c:pt idx="6">
                  <c:v>4637.1000000000004</c:v>
                </c:pt>
                <c:pt idx="7">
                  <c:v>8513.5</c:v>
                </c:pt>
                <c:pt idx="8">
                  <c:v>5763.3</c:v>
                </c:pt>
                <c:pt idx="9">
                  <c:v>5310.4</c:v>
                </c:pt>
                <c:pt idx="10">
                  <c:v>5711.2</c:v>
                </c:pt>
                <c:pt idx="11">
                  <c:v>6076.3</c:v>
                </c:pt>
                <c:pt idx="12">
                  <c:v>6037.7</c:v>
                </c:pt>
                <c:pt idx="13">
                  <c:v>20553.099999999999</c:v>
                </c:pt>
                <c:pt idx="14">
                  <c:v>12467.3</c:v>
                </c:pt>
                <c:pt idx="15">
                  <c:v>19924</c:v>
                </c:pt>
                <c:pt idx="16">
                  <c:v>6199.1</c:v>
                </c:pt>
                <c:pt idx="17">
                  <c:v>14493.1</c:v>
                </c:pt>
                <c:pt idx="18">
                  <c:v>4344.3</c:v>
                </c:pt>
                <c:pt idx="19">
                  <c:v>8042.6</c:v>
                </c:pt>
                <c:pt idx="20">
                  <c:v>4759.3999999999996</c:v>
                </c:pt>
                <c:pt idx="21">
                  <c:v>7442.6</c:v>
                </c:pt>
                <c:pt idx="22">
                  <c:v>4158.8999999999996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6583808"/>
        <c:axId val="136585984"/>
      </c:scatterChart>
      <c:valAx>
        <c:axId val="136583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6585984"/>
        <c:crosses val="autoZero"/>
        <c:crossBetween val="midCat"/>
      </c:valAx>
      <c:valAx>
        <c:axId val="13658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6583808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Чернівецької області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769129762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984848484849"/>
          <c:y val="0.13063580246913581"/>
          <c:w val="0.86444191919191904"/>
          <c:h val="0.7695706521739130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'!$C$720</c:f>
                  <c:strCache>
                    <c:ptCount val="1"/>
                    <c:pt idx="0">
                      <c:v>Вижницький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'!$C$721</c:f>
                  <c:strCache>
                    <c:ptCount val="1"/>
                    <c:pt idx="0">
                      <c:v>Герцаївський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'!$C$722</c:f>
                  <c:strCache>
                    <c:ptCount val="1"/>
                    <c:pt idx="0">
                      <c:v>Глибоцький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'!$C$723</c:f>
                  <c:strCache>
                    <c:ptCount val="1"/>
                    <c:pt idx="0">
                      <c:v>Заставнівський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'!$C$724</c:f>
                  <c:strCache>
                    <c:ptCount val="1"/>
                    <c:pt idx="0">
                      <c:v>Кельменецький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'!$C$725</c:f>
                  <c:strCache>
                    <c:ptCount val="1"/>
                    <c:pt idx="0">
                      <c:v>Кіцманський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'!$C$726</c:f>
                  <c:strCache>
                    <c:ptCount val="1"/>
                    <c:pt idx="0">
                      <c:v>Новодністровський міський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'!$C$727</c:f>
                  <c:strCache>
                    <c:ptCount val="1"/>
                    <c:pt idx="0">
                      <c:v>Новоселицький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'!$C$728</c:f>
                  <c:strCache>
                    <c:ptCount val="1"/>
                    <c:pt idx="0">
                      <c:v>Першотравневий районний суд м.Чернівців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'!$C$729</c:f>
                  <c:strCache>
                    <c:ptCount val="1"/>
                    <c:pt idx="0">
                      <c:v>Путильський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'!$C$730</c:f>
                  <c:strCache>
                    <c:ptCount val="1"/>
                    <c:pt idx="0">
                      <c:v>Садгірський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'!$C$731</c:f>
                  <c:strCache>
                    <c:ptCount val="1"/>
                    <c:pt idx="0">
                      <c:v>Сокирянський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'!$C$732</c:f>
                  <c:strCache>
                    <c:ptCount val="1"/>
                    <c:pt idx="0">
                      <c:v>Сторожинецький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'!$C$733</c:f>
                  <c:strCache>
                    <c:ptCount val="1"/>
                    <c:pt idx="0">
                      <c:v>Хотинський районний суд Чернівецької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'!$C$734</c:f>
                  <c:strCache>
                    <c:ptCount val="1"/>
                    <c:pt idx="0">
                      <c:v>Шевченківський районний суд м. Чернівців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'!$F$720:$F$734</c:f>
              <c:numCache>
                <c:formatCode>#,##0_ ;[Red]\-#,##0\ </c:formatCode>
                <c:ptCount val="15"/>
                <c:pt idx="0">
                  <c:v>539.29999999999995</c:v>
                </c:pt>
                <c:pt idx="1">
                  <c:v>258.92</c:v>
                </c:pt>
                <c:pt idx="2">
                  <c:v>1070.17</c:v>
                </c:pt>
                <c:pt idx="3">
                  <c:v>412.35</c:v>
                </c:pt>
                <c:pt idx="4">
                  <c:v>346.83</c:v>
                </c:pt>
                <c:pt idx="5">
                  <c:v>1423.94</c:v>
                </c:pt>
                <c:pt idx="6">
                  <c:v>120.69</c:v>
                </c:pt>
                <c:pt idx="7">
                  <c:v>552.51</c:v>
                </c:pt>
                <c:pt idx="8">
                  <c:v>1366.61</c:v>
                </c:pt>
                <c:pt idx="9">
                  <c:v>117.71</c:v>
                </c:pt>
                <c:pt idx="10">
                  <c:v>494.05</c:v>
                </c:pt>
                <c:pt idx="11">
                  <c:v>369.62</c:v>
                </c:pt>
                <c:pt idx="12">
                  <c:v>933.54</c:v>
                </c:pt>
                <c:pt idx="13">
                  <c:v>936.52</c:v>
                </c:pt>
                <c:pt idx="14">
                  <c:v>2165.6999999999998</c:v>
                </c:pt>
              </c:numCache>
            </c:numRef>
          </c:xVal>
          <c:yVal>
            <c:numRef>
              <c:f>'графіки '!$E$720:$E$734</c:f>
              <c:numCache>
                <c:formatCode>#,##0.0_ ;[Red]\-#,##0.0\ </c:formatCode>
                <c:ptCount val="15"/>
                <c:pt idx="0">
                  <c:v>6101.9</c:v>
                </c:pt>
                <c:pt idx="1">
                  <c:v>5861.8</c:v>
                </c:pt>
                <c:pt idx="2">
                  <c:v>7211.3</c:v>
                </c:pt>
                <c:pt idx="3">
                  <c:v>6089.5</c:v>
                </c:pt>
                <c:pt idx="4">
                  <c:v>4866</c:v>
                </c:pt>
                <c:pt idx="5">
                  <c:v>6603.1</c:v>
                </c:pt>
                <c:pt idx="6">
                  <c:v>3328.5</c:v>
                </c:pt>
                <c:pt idx="7">
                  <c:v>5740.3</c:v>
                </c:pt>
                <c:pt idx="8">
                  <c:v>12896.7</c:v>
                </c:pt>
                <c:pt idx="9">
                  <c:v>4668.3</c:v>
                </c:pt>
                <c:pt idx="10">
                  <c:v>9176.9</c:v>
                </c:pt>
                <c:pt idx="11">
                  <c:v>6787.6</c:v>
                </c:pt>
                <c:pt idx="12">
                  <c:v>7645.3</c:v>
                </c:pt>
                <c:pt idx="13">
                  <c:v>6152.7</c:v>
                </c:pt>
                <c:pt idx="14">
                  <c:v>18571.099999999999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6739456"/>
        <c:axId val="136749824"/>
      </c:scatterChart>
      <c:valAx>
        <c:axId val="13673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6749824"/>
        <c:crosses val="autoZero"/>
        <c:crossBetween val="midCat"/>
      </c:valAx>
      <c:valAx>
        <c:axId val="13674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6739456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/>
              <a:t>Рейтинги </a:t>
            </a:r>
            <a:r>
              <a:rPr lang="uk-UA" u="sng"/>
              <a:t>МЗС Вінницької області</a:t>
            </a:r>
            <a:r>
              <a:rPr lang="uk-UA"/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/>
          </a:p>
        </c:rich>
      </c:tx>
      <c:layout>
        <c:manualLayout>
          <c:xMode val="edge"/>
          <c:yMode val="edge"/>
          <c:x val="0.10783374196178157"/>
          <c:y val="1.39080535295792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0944215703287755E-2"/>
          <c:y val="0.10891454704350445"/>
          <c:w val="0.92423516414141416"/>
          <c:h val="0.8270432001182751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dLbls>
            <c:dLbl>
              <c:idx val="0"/>
              <c:tx>
                <c:strRef>
                  <c:f>'графіки '!$C$140</c:f>
                  <c:strCache>
                    <c:ptCount val="1"/>
                    <c:pt idx="0">
                      <c:v>Барський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'!$C$141</c:f>
                  <c:strCache>
                    <c:ptCount val="1"/>
                    <c:pt idx="0">
                      <c:v>Бершадський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'!$C$142</c:f>
                  <c:strCache>
                    <c:ptCount val="1"/>
                    <c:pt idx="0">
                      <c:v>Вінницький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'!$C$143</c:f>
                  <c:strCache>
                    <c:ptCount val="1"/>
                    <c:pt idx="0">
                      <c:v>Вінницький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'!$C$144</c:f>
                  <c:strCache>
                    <c:ptCount val="1"/>
                    <c:pt idx="0">
                      <c:v>Гайсинський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'!$C$145</c:f>
                  <c:strCache>
                    <c:ptCount val="1"/>
                    <c:pt idx="0">
                      <c:v>Жмеринський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'!$C$146</c:f>
                  <c:strCache>
                    <c:ptCount val="1"/>
                    <c:pt idx="0">
                      <c:v>Іллінецький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'!$C$147</c:f>
                  <c:strCache>
                    <c:ptCount val="1"/>
                    <c:pt idx="0">
                      <c:v>Калинівський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'!$C$148</c:f>
                  <c:strCache>
                    <c:ptCount val="1"/>
                    <c:pt idx="0">
                      <c:v>Козятинський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'!$C$149</c:f>
                  <c:strCache>
                    <c:ptCount val="1"/>
                    <c:pt idx="0">
                      <c:v>Крижопільський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'!$C$150</c:f>
                  <c:strCache>
                    <c:ptCount val="1"/>
                    <c:pt idx="0">
                      <c:v>Ладижинський міський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'!$C$151</c:f>
                  <c:strCache>
                    <c:ptCount val="1"/>
                    <c:pt idx="0">
                      <c:v>Липовецький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'!$C$152</c:f>
                  <c:strCache>
                    <c:ptCount val="1"/>
                    <c:pt idx="0">
                      <c:v>Літинський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'!$C$153</c:f>
                  <c:strCache>
                    <c:ptCount val="1"/>
                    <c:pt idx="0">
                      <c:v>Могилів-Подільський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'!$C$154</c:f>
                  <c:strCache>
                    <c:ptCount val="1"/>
                    <c:pt idx="0">
                      <c:v>Мурованокуриловецький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'!$C$155</c:f>
                  <c:strCache>
                    <c:ptCount val="1"/>
                    <c:pt idx="0">
                      <c:v>Немирівський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'!$C$156</c:f>
                  <c:strCache>
                    <c:ptCount val="1"/>
                    <c:pt idx="0">
                      <c:v>Оратівський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'!$C$157</c:f>
                  <c:strCache>
                    <c:ptCount val="1"/>
                    <c:pt idx="0">
                      <c:v>Піщанський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'!$C$158</c:f>
                  <c:strCache>
                    <c:ptCount val="1"/>
                    <c:pt idx="0">
                      <c:v>Погребищенський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'!$C$159</c:f>
                  <c:strCache>
                    <c:ptCount val="1"/>
                    <c:pt idx="0">
                      <c:v>Теплицький районний 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'!$C$160</c:f>
                  <c:strCache>
                    <c:ptCount val="1"/>
                    <c:pt idx="0">
                      <c:v>Тиврівський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'!$C$161</c:f>
                  <c:strCache>
                    <c:ptCount val="1"/>
                    <c:pt idx="0">
                      <c:v>Томашпільський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'!$C$162</c:f>
                  <c:strCache>
                    <c:ptCount val="1"/>
                    <c:pt idx="0">
                      <c:v>Тростянецький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'!$C$163</c:f>
                  <c:strCache>
                    <c:ptCount val="1"/>
                    <c:pt idx="0">
                      <c:v>Тульчинський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4"/>
              <c:tx>
                <c:strRef>
                  <c:f>'графіки '!$C$164</c:f>
                  <c:strCache>
                    <c:ptCount val="1"/>
                    <c:pt idx="0">
                      <c:v>Хмільницький міськрайонний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tx>
                <c:strRef>
                  <c:f>'графіки '!$C$165</c:f>
                  <c:strCache>
                    <c:ptCount val="1"/>
                    <c:pt idx="0">
                      <c:v>Чернівецький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tx>
                <c:strRef>
                  <c:f>'графіки '!$C$166</c:f>
                  <c:strCache>
                    <c:ptCount val="1"/>
                    <c:pt idx="0">
                      <c:v>Чечельницький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tx>
                <c:strRef>
                  <c:f>'графіки '!$C$167</c:f>
                  <c:strCache>
                    <c:ptCount val="1"/>
                    <c:pt idx="0">
                      <c:v>Шаргородський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8"/>
              <c:tx>
                <c:strRef>
                  <c:f>'графіки '!$C$168</c:f>
                  <c:strCache>
                    <c:ptCount val="1"/>
                    <c:pt idx="0">
                      <c:v>Ямпільський районний суд Вінницької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'!$H$140:$H$168</c:f>
              <c:numCache>
                <c:formatCode>0%</c:formatCode>
                <c:ptCount val="29"/>
                <c:pt idx="0">
                  <c:v>-0.16999999999999998</c:v>
                </c:pt>
                <c:pt idx="1">
                  <c:v>-0.19</c:v>
                </c:pt>
                <c:pt idx="2">
                  <c:v>-0.06</c:v>
                </c:pt>
                <c:pt idx="3">
                  <c:v>-0.58000000000000007</c:v>
                </c:pt>
                <c:pt idx="4">
                  <c:v>2.39</c:v>
                </c:pt>
                <c:pt idx="5">
                  <c:v>-0.43</c:v>
                </c:pt>
                <c:pt idx="6">
                  <c:v>0.32</c:v>
                </c:pt>
                <c:pt idx="7">
                  <c:v>0.49</c:v>
                </c:pt>
                <c:pt idx="8">
                  <c:v>-0.13</c:v>
                </c:pt>
                <c:pt idx="9">
                  <c:v>0.37000000000000005</c:v>
                </c:pt>
                <c:pt idx="10">
                  <c:v>-0.10999999999999999</c:v>
                </c:pt>
                <c:pt idx="11">
                  <c:v>0.53</c:v>
                </c:pt>
                <c:pt idx="12">
                  <c:v>2.8699999999999997</c:v>
                </c:pt>
                <c:pt idx="13">
                  <c:v>-0.56000000000000005</c:v>
                </c:pt>
                <c:pt idx="14">
                  <c:v>0.38</c:v>
                </c:pt>
                <c:pt idx="15">
                  <c:v>-2.0000000000000004E-2</c:v>
                </c:pt>
                <c:pt idx="16">
                  <c:v>-2.17</c:v>
                </c:pt>
                <c:pt idx="17">
                  <c:v>-2.29</c:v>
                </c:pt>
                <c:pt idx="18">
                  <c:v>0.35</c:v>
                </c:pt>
                <c:pt idx="19">
                  <c:v>-3.18</c:v>
                </c:pt>
                <c:pt idx="20">
                  <c:v>-0.09</c:v>
                </c:pt>
                <c:pt idx="21">
                  <c:v>-1.0899999999999999</c:v>
                </c:pt>
                <c:pt idx="22">
                  <c:v>-0.3600000000000001</c:v>
                </c:pt>
                <c:pt idx="23">
                  <c:v>0.19</c:v>
                </c:pt>
                <c:pt idx="24">
                  <c:v>-0.73</c:v>
                </c:pt>
                <c:pt idx="25">
                  <c:v>-1.5499999999999998</c:v>
                </c:pt>
                <c:pt idx="26">
                  <c:v>-1.0499999999999998</c:v>
                </c:pt>
                <c:pt idx="27">
                  <c:v>-1.08</c:v>
                </c:pt>
                <c:pt idx="28">
                  <c:v>-0.5</c:v>
                </c:pt>
              </c:numCache>
            </c:numRef>
          </c:xVal>
          <c:yVal>
            <c:numRef>
              <c:f>'графіки '!$I$140:$I$168</c:f>
              <c:numCache>
                <c:formatCode>0%</c:formatCode>
                <c:ptCount val="29"/>
                <c:pt idx="0">
                  <c:v>-1.93</c:v>
                </c:pt>
                <c:pt idx="1">
                  <c:v>-2.33</c:v>
                </c:pt>
                <c:pt idx="2">
                  <c:v>-1.1200000000000001</c:v>
                </c:pt>
                <c:pt idx="3">
                  <c:v>-4.13</c:v>
                </c:pt>
                <c:pt idx="4">
                  <c:v>-0.65</c:v>
                </c:pt>
                <c:pt idx="5">
                  <c:v>-1.3900000000000001</c:v>
                </c:pt>
                <c:pt idx="6">
                  <c:v>-2.13</c:v>
                </c:pt>
                <c:pt idx="7">
                  <c:v>-0.52</c:v>
                </c:pt>
                <c:pt idx="8">
                  <c:v>-1.4300000000000002</c:v>
                </c:pt>
                <c:pt idx="9">
                  <c:v>-2.37</c:v>
                </c:pt>
                <c:pt idx="10">
                  <c:v>-0.98000000000000009</c:v>
                </c:pt>
                <c:pt idx="11">
                  <c:v>-1.1800000000000002</c:v>
                </c:pt>
                <c:pt idx="12">
                  <c:v>-7.9999999999999974E-2</c:v>
                </c:pt>
                <c:pt idx="13">
                  <c:v>-0.93</c:v>
                </c:pt>
                <c:pt idx="14">
                  <c:v>-0.66999999999999993</c:v>
                </c:pt>
                <c:pt idx="15">
                  <c:v>-2.1799999999999997</c:v>
                </c:pt>
                <c:pt idx="16">
                  <c:v>-5.86</c:v>
                </c:pt>
                <c:pt idx="17">
                  <c:v>-6.39</c:v>
                </c:pt>
                <c:pt idx="18">
                  <c:v>0.15999999999999998</c:v>
                </c:pt>
                <c:pt idx="19">
                  <c:v>-10.18</c:v>
                </c:pt>
                <c:pt idx="20">
                  <c:v>-0.82000000000000006</c:v>
                </c:pt>
                <c:pt idx="21">
                  <c:v>-2.66</c:v>
                </c:pt>
                <c:pt idx="22">
                  <c:v>-7.35</c:v>
                </c:pt>
                <c:pt idx="23">
                  <c:v>-2.5700000000000003</c:v>
                </c:pt>
                <c:pt idx="24">
                  <c:v>-1.19</c:v>
                </c:pt>
                <c:pt idx="25">
                  <c:v>-1.3199999999999998</c:v>
                </c:pt>
                <c:pt idx="26">
                  <c:v>-1.9200000000000002</c:v>
                </c:pt>
                <c:pt idx="27">
                  <c:v>-1.07</c:v>
                </c:pt>
                <c:pt idx="28">
                  <c:v>-0.94000000000000006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25214720"/>
        <c:axId val="125216640"/>
      </c:scatterChart>
      <c:valAx>
        <c:axId val="12521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rgbClr val="00B050"/>
                    </a:solidFill>
                  </a:defRPr>
                </a:pPr>
                <a:r>
                  <a:rPr lang="uk-UA" sz="1400">
                    <a:solidFill>
                      <a:srgbClr val="00B050"/>
                    </a:solidFill>
                  </a:rPr>
                  <a:t>Ефективність роботи</a:t>
                </a:r>
              </a:p>
            </c:rich>
          </c:tx>
          <c:layout>
            <c:manualLayout>
              <c:xMode val="edge"/>
              <c:yMode val="edge"/>
              <c:x val="0.40954972434266335"/>
              <c:y val="0.93819563492063496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009900"/>
            </a:solidFill>
          </a:ln>
        </c:spPr>
        <c:txPr>
          <a:bodyPr/>
          <a:lstStyle/>
          <a:p>
            <a:pPr>
              <a:defRPr>
                <a:solidFill>
                  <a:srgbClr val="00B050"/>
                </a:solidFill>
              </a:defRPr>
            </a:pPr>
            <a:endParaRPr lang="ru-RU"/>
          </a:p>
        </c:txPr>
        <c:crossAx val="125216640"/>
        <c:crosses val="autoZero"/>
        <c:crossBetween val="midCat"/>
      </c:valAx>
      <c:valAx>
        <c:axId val="12521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rgbClr val="C00000"/>
                    </a:solidFill>
                  </a:defRPr>
                </a:pPr>
                <a:r>
                  <a:rPr lang="uk-UA" sz="1400">
                    <a:solidFill>
                      <a:srgbClr val="C00000"/>
                    </a:solidFill>
                  </a:rPr>
                  <a:t>Використання ресурсів</a:t>
                </a:r>
              </a:p>
            </c:rich>
          </c:tx>
          <c:layout>
            <c:manualLayout>
              <c:xMode val="edge"/>
              <c:yMode val="edge"/>
              <c:x val="8.4402356902356906E-3"/>
              <c:y val="0.33156481481481481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ln w="28575">
            <a:solidFill>
              <a:srgbClr val="C00000"/>
            </a:solidFill>
          </a:ln>
        </c:spPr>
        <c:txPr>
          <a:bodyPr/>
          <a:lstStyle/>
          <a:p>
            <a:pPr>
              <a:defRPr i="0">
                <a:solidFill>
                  <a:srgbClr val="C00000"/>
                </a:solidFill>
              </a:defRPr>
            </a:pPr>
            <a:endParaRPr lang="ru-RU"/>
          </a:p>
        </c:txPr>
        <c:crossAx val="125214720"/>
        <c:crosses val="autoZero"/>
        <c:crossBetween val="midCat"/>
      </c:valAx>
      <c:spPr>
        <a:gradFill flip="none" rotWithShape="1">
          <a:gsLst>
            <a:gs pos="50000">
              <a:schemeClr val="accent5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0070C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baseline="0">
                <a:effectLst/>
              </a:rPr>
              <a:t>Ефективність використання коштів державного бюджету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j-lt"/>
                <a:ea typeface="+mn-ea"/>
                <a:cs typeface="+mn-cs"/>
              </a:defRPr>
            </a:pPr>
            <a:r>
              <a:rPr lang="uk-UA" sz="1800" b="1" i="0" u="sng" baseline="0">
                <a:effectLst/>
              </a:rPr>
              <a:t>МЗС Чернігівської області</a:t>
            </a:r>
            <a:r>
              <a:rPr lang="uk-UA" sz="1800" b="1" i="0" baseline="0">
                <a:effectLst/>
              </a:rPr>
              <a:t> </a:t>
            </a:r>
            <a:r>
              <a:rPr lang="uk-UA" sz="1800" b="1" i="0" u="none" strike="noStrike" baseline="0">
                <a:effectLst/>
              </a:rPr>
              <a:t>за 2018 рік</a:t>
            </a:r>
            <a:endParaRPr lang="uk-UA">
              <a:effectLst/>
            </a:endParaRPr>
          </a:p>
        </c:rich>
      </c:tx>
      <c:layout>
        <c:manualLayout>
          <c:xMode val="edge"/>
          <c:yMode val="edge"/>
          <c:x val="0.1602528142691736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80750434961957"/>
          <c:y val="0.13634226325342483"/>
          <c:w val="0.86444191919191904"/>
          <c:h val="0.7581690016611037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tx>
                <c:strRef>
                  <c:f>'графіки 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'графіки '!$C$736</c:f>
                  <c:strCache>
                    <c:ptCount val="1"/>
                    <c:pt idx="0">
                      <c:v>Бахмацький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'графіки '!$C$737</c:f>
                  <c:strCache>
                    <c:ptCount val="1"/>
                    <c:pt idx="0">
                      <c:v>Бобровицький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'графіки '!$C$738</c:f>
                  <c:strCache>
                    <c:ptCount val="1"/>
                    <c:pt idx="0">
                      <c:v>Борзнянський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'графіки '!$C$739</c:f>
                  <c:strCache>
                    <c:ptCount val="1"/>
                    <c:pt idx="0">
                      <c:v>Варвинський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'графіки '!$C$740</c:f>
                  <c:strCache>
                    <c:ptCount val="1"/>
                    <c:pt idx="0">
                      <c:v>Городнянський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'графіки '!$C$741</c:f>
                  <c:strCache>
                    <c:ptCount val="1"/>
                    <c:pt idx="0">
                      <c:v>Деснянський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'графіки '!$C$742</c:f>
                  <c:strCache>
                    <c:ptCount val="1"/>
                    <c:pt idx="0">
                      <c:v>Ічнянський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strRef>
                  <c:f>'графіки '!$C$743</c:f>
                  <c:strCache>
                    <c:ptCount val="1"/>
                    <c:pt idx="0">
                      <c:v>Козелецький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tx>
                <c:strRef>
                  <c:f>'графіки '!$C$744</c:f>
                  <c:strCache>
                    <c:ptCount val="1"/>
                    <c:pt idx="0">
                      <c:v>Коропський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tx>
                <c:strRef>
                  <c:f>'графіки '!$C$745</c:f>
                  <c:strCache>
                    <c:ptCount val="1"/>
                    <c:pt idx="0">
                      <c:v>Корюківський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strRef>
                  <c:f>'графіки '!$C$746</c:f>
                  <c:strCache>
                    <c:ptCount val="1"/>
                    <c:pt idx="0">
                      <c:v>Куликівський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tx>
                <c:strRef>
                  <c:f>'графіки '!$C$747</c:f>
                  <c:strCache>
                    <c:ptCount val="1"/>
                    <c:pt idx="0">
                      <c:v>Менський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tx>
                <c:strRef>
                  <c:f>'графіки '!$C$748</c:f>
                  <c:strCache>
                    <c:ptCount val="1"/>
                    <c:pt idx="0">
                      <c:v>Ніжинський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tx>
                <c:strRef>
                  <c:f>'графіки '!$C$749</c:f>
                  <c:strCache>
                    <c:ptCount val="1"/>
                    <c:pt idx="0">
                      <c:v>Новгород-Сіверський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tx>
                <c:strRef>
                  <c:f>'графіки '!$C$750</c:f>
                  <c:strCache>
                    <c:ptCount val="1"/>
                    <c:pt idx="0">
                      <c:v>Новозаводський районний суд м.Чернігова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strRef>
                  <c:f>'графіки '!$C$751</c:f>
                  <c:strCache>
                    <c:ptCount val="1"/>
                    <c:pt idx="0">
                      <c:v>Носівський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tx>
                <c:strRef>
                  <c:f>'графіки '!$C$752</c:f>
                  <c:strCache>
                    <c:ptCount val="1"/>
                    <c:pt idx="0">
                      <c:v>Прилуцький міськрайонний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tx>
                <c:strRef>
                  <c:f>'графіки '!$C$753</c:f>
                  <c:strCache>
                    <c:ptCount val="1"/>
                    <c:pt idx="0">
                      <c:v>Ріпкинський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tx>
                <c:strRef>
                  <c:f>'графіки '!$C$754</c:f>
                  <c:strCache>
                    <c:ptCount val="1"/>
                    <c:pt idx="0">
                      <c:v>Семенівський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tx>
                <c:strRef>
                  <c:f>'графіки '!$C$755</c:f>
                  <c:strCache>
                    <c:ptCount val="1"/>
                    <c:pt idx="0">
                      <c:v>Сосницький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strRef>
                  <c:f>'графіки '!$C$756</c:f>
                  <c:strCache>
                    <c:ptCount val="1"/>
                    <c:pt idx="0">
                      <c:v>Срібнянський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tx>
                <c:strRef>
                  <c:f>'графіки '!$C$757</c:f>
                  <c:strCache>
                    <c:ptCount val="1"/>
                    <c:pt idx="0">
                      <c:v>Талалаївський районний суд Чернігівської області 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tx>
                <c:strRef>
                  <c:f>'графіки '!$C$758</c:f>
                  <c:strCache>
                    <c:ptCount val="1"/>
                    <c:pt idx="0">
                      <c:v>Чернігівський районний суд Чернігівської області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sz="900" b="0" i="0" u="none" strike="noStrike">
                      <a:latin typeface="Times New Roman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'графіки '!$F$736:$F$758</c:f>
              <c:numCache>
                <c:formatCode>#,##0_ ;[Red]\-#,##0\ </c:formatCode>
                <c:ptCount val="23"/>
                <c:pt idx="0">
                  <c:v>1013.61</c:v>
                </c:pt>
                <c:pt idx="1">
                  <c:v>400.42</c:v>
                </c:pt>
                <c:pt idx="2">
                  <c:v>773.8</c:v>
                </c:pt>
                <c:pt idx="3">
                  <c:v>204.17</c:v>
                </c:pt>
                <c:pt idx="4">
                  <c:v>1062.29</c:v>
                </c:pt>
                <c:pt idx="5">
                  <c:v>2842.22</c:v>
                </c:pt>
                <c:pt idx="6">
                  <c:v>403.3</c:v>
                </c:pt>
                <c:pt idx="7">
                  <c:v>2929.84</c:v>
                </c:pt>
                <c:pt idx="8">
                  <c:v>446.92</c:v>
                </c:pt>
                <c:pt idx="9">
                  <c:v>585.13</c:v>
                </c:pt>
                <c:pt idx="10">
                  <c:v>234.57</c:v>
                </c:pt>
                <c:pt idx="11">
                  <c:v>557.04999999999995</c:v>
                </c:pt>
                <c:pt idx="12">
                  <c:v>1376.39</c:v>
                </c:pt>
                <c:pt idx="13">
                  <c:v>499.6</c:v>
                </c:pt>
                <c:pt idx="14">
                  <c:v>1738.01</c:v>
                </c:pt>
                <c:pt idx="15">
                  <c:v>412.62</c:v>
                </c:pt>
                <c:pt idx="16">
                  <c:v>1224.4100000000001</c:v>
                </c:pt>
                <c:pt idx="17">
                  <c:v>397.74</c:v>
                </c:pt>
                <c:pt idx="18">
                  <c:v>341.73</c:v>
                </c:pt>
                <c:pt idx="19">
                  <c:v>230.14</c:v>
                </c:pt>
                <c:pt idx="20">
                  <c:v>171.05</c:v>
                </c:pt>
                <c:pt idx="21">
                  <c:v>166.6</c:v>
                </c:pt>
                <c:pt idx="22">
                  <c:v>1041.1199999999999</c:v>
                </c:pt>
              </c:numCache>
            </c:numRef>
          </c:xVal>
          <c:yVal>
            <c:numRef>
              <c:f>'графіки '!$E$736:$E$758</c:f>
              <c:numCache>
                <c:formatCode>#,##0.0_ ;[Red]\-#,##0.0\ </c:formatCode>
                <c:ptCount val="23"/>
                <c:pt idx="0">
                  <c:v>7276.1</c:v>
                </c:pt>
                <c:pt idx="1">
                  <c:v>6526.3</c:v>
                </c:pt>
                <c:pt idx="2">
                  <c:v>5427.7</c:v>
                </c:pt>
                <c:pt idx="3">
                  <c:v>4711.3999999999996</c:v>
                </c:pt>
                <c:pt idx="4">
                  <c:v>5557.8</c:v>
                </c:pt>
                <c:pt idx="5">
                  <c:v>22083.4</c:v>
                </c:pt>
                <c:pt idx="6">
                  <c:v>5887</c:v>
                </c:pt>
                <c:pt idx="7">
                  <c:v>7694.9</c:v>
                </c:pt>
                <c:pt idx="8">
                  <c:v>4587.7</c:v>
                </c:pt>
                <c:pt idx="9">
                  <c:v>5908.3</c:v>
                </c:pt>
                <c:pt idx="10">
                  <c:v>3974.1</c:v>
                </c:pt>
                <c:pt idx="11">
                  <c:v>7463.3</c:v>
                </c:pt>
                <c:pt idx="12">
                  <c:v>10303</c:v>
                </c:pt>
                <c:pt idx="13">
                  <c:v>5400.7</c:v>
                </c:pt>
                <c:pt idx="14">
                  <c:v>17519.400000000001</c:v>
                </c:pt>
                <c:pt idx="15">
                  <c:v>4966.1000000000004</c:v>
                </c:pt>
                <c:pt idx="16">
                  <c:v>13336.5</c:v>
                </c:pt>
                <c:pt idx="17">
                  <c:v>6205.7</c:v>
                </c:pt>
                <c:pt idx="18">
                  <c:v>5338.4</c:v>
                </c:pt>
                <c:pt idx="19">
                  <c:v>5759.6</c:v>
                </c:pt>
                <c:pt idx="20">
                  <c:v>4679.5</c:v>
                </c:pt>
                <c:pt idx="21">
                  <c:v>4188.2</c:v>
                </c:pt>
                <c:pt idx="22">
                  <c:v>10364.299999999999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7379840"/>
        <c:axId val="137381760"/>
      </c:scatterChart>
      <c:valAx>
        <c:axId val="137379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Кількість розглянутих справ</a:t>
                </a:r>
              </a:p>
            </c:rich>
          </c:tx>
          <c:layout>
            <c:manualLayout>
              <c:xMode val="edge"/>
              <c:yMode val="edge"/>
              <c:x val="0.39111626683501677"/>
              <c:y val="0.93740982286634456"/>
            </c:manualLayout>
          </c:layout>
          <c:overlay val="0"/>
        </c:title>
        <c:numFmt formatCode="#,##0_ ;[Red]\-#,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ru-RU"/>
          </a:p>
        </c:txPr>
        <c:crossAx val="137381760"/>
        <c:crosses val="autoZero"/>
        <c:crossBetween val="midCat"/>
      </c:valAx>
      <c:valAx>
        <c:axId val="13738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5">
                  <a:lumMod val="50000"/>
                </a:schemeClr>
              </a:solidFill>
              <a:prstDash val="solid"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400">
                    <a:solidFill>
                      <a:sysClr val="windowText" lastClr="000000"/>
                    </a:solidFill>
                  </a:defRPr>
                </a:pPr>
                <a:r>
                  <a:rPr lang="uk-UA" sz="1400">
                    <a:solidFill>
                      <a:sysClr val="windowText" lastClr="000000"/>
                    </a:solidFill>
                  </a:rPr>
                  <a:t>Видатки</a:t>
                </a:r>
                <a:r>
                  <a:rPr lang="uk-UA" sz="1400" baseline="0">
                    <a:solidFill>
                      <a:sysClr val="windowText" lastClr="000000"/>
                    </a:solidFill>
                  </a:rPr>
                  <a:t> </a:t>
                </a:r>
                <a:r>
                  <a:rPr lang="uk-UA" sz="1400">
                    <a:solidFill>
                      <a:sysClr val="windowText" lastClr="000000"/>
                    </a:solidFill>
                  </a:rPr>
                  <a:t>державного бюджету , тис.грн</a:t>
                </a:r>
              </a:p>
            </c:rich>
          </c:tx>
          <c:layout>
            <c:manualLayout>
              <c:xMode val="edge"/>
              <c:yMode val="edge"/>
              <c:x val="1.1112794612794612E-2"/>
              <c:y val="0.14399174718196456"/>
            </c:manualLayout>
          </c:layout>
          <c:overlay val="0"/>
        </c:title>
        <c:numFmt formatCode="#,##0.0_ ;[Red]\-#,##0.0\ " sourceLinked="1"/>
        <c:majorTickMark val="none"/>
        <c:minorTickMark val="none"/>
        <c:tickLblPos val="nextTo"/>
        <c:txPr>
          <a:bodyPr/>
          <a:lstStyle/>
          <a:p>
            <a:pPr>
              <a:defRPr i="0">
                <a:solidFill>
                  <a:sysClr val="windowText" lastClr="000000"/>
                </a:solidFill>
              </a:defRPr>
            </a:pPr>
            <a:endParaRPr lang="ru-RU"/>
          </a:p>
        </c:txPr>
        <c:crossAx val="137379840"/>
        <c:crosses val="autoZero"/>
        <c:crossBetween val="midCat"/>
      </c:valAx>
      <c:spPr>
        <a:gradFill flip="none" rotWithShape="1">
          <a:gsLst>
            <a:gs pos="50000">
              <a:schemeClr val="accent4">
                <a:lumMod val="40000"/>
                <a:lumOff val="60000"/>
              </a:schemeClr>
            </a:gs>
            <a:gs pos="0">
              <a:srgbClr val="FFFFCC"/>
            </a:gs>
            <a:gs pos="100000">
              <a:srgbClr val="FFFFCC"/>
            </a:gs>
          </a:gsLst>
          <a:lin ang="2700000" scaled="1"/>
          <a:tileRect/>
        </a:gradFill>
      </c:spPr>
    </c:plotArea>
    <c:plotVisOnly val="1"/>
    <c:dispBlanksAs val="gap"/>
    <c:showDLblsOverMax val="0"/>
  </c:chart>
  <c:spPr>
    <a:solidFill>
      <a:srgbClr val="FFFFCC"/>
    </a:solidFill>
    <a:ln w="28575">
      <a:solidFill>
        <a:srgbClr val="7030A0"/>
      </a:solidFill>
    </a:ln>
  </c:spPr>
  <c:txPr>
    <a:bodyPr/>
    <a:lstStyle/>
    <a:p>
      <a:pPr>
        <a:defRPr>
          <a:latin typeface="+mj-lt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6" Type="http://schemas.openxmlformats.org/officeDocument/2006/relationships/chart" Target="../charts/chart76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87" Type="http://schemas.openxmlformats.org/officeDocument/2006/relationships/chart" Target="../charts/chart87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90" Type="http://schemas.openxmlformats.org/officeDocument/2006/relationships/chart" Target="../charts/chart9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296333</xdr:colOff>
      <xdr:row>4</xdr:row>
      <xdr:rowOff>31750</xdr:rowOff>
    </xdr:from>
    <xdr:to>
      <xdr:col>6</xdr:col>
      <xdr:colOff>529166</xdr:colOff>
      <xdr:row>5</xdr:row>
      <xdr:rowOff>148167</xdr:rowOff>
    </xdr:to>
    <xdr:sp macro="" textlink="">
      <xdr:nvSpPr>
        <xdr:cNvPr id="2" name="Стрелка вниз 1"/>
        <xdr:cNvSpPr/>
      </xdr:nvSpPr>
      <xdr:spPr>
        <a:xfrm>
          <a:off x="6001808" y="1022350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8</xdr:col>
      <xdr:colOff>300566</xdr:colOff>
      <xdr:row>4</xdr:row>
      <xdr:rowOff>52917</xdr:rowOff>
    </xdr:from>
    <xdr:to>
      <xdr:col>8</xdr:col>
      <xdr:colOff>533399</xdr:colOff>
      <xdr:row>5</xdr:row>
      <xdr:rowOff>169334</xdr:rowOff>
    </xdr:to>
    <xdr:sp macro="" textlink="">
      <xdr:nvSpPr>
        <xdr:cNvPr id="3" name="Стрелка вниз 2"/>
        <xdr:cNvSpPr/>
      </xdr:nvSpPr>
      <xdr:spPr>
        <a:xfrm>
          <a:off x="7663391" y="1043517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14</xdr:col>
      <xdr:colOff>287867</xdr:colOff>
      <xdr:row>4</xdr:row>
      <xdr:rowOff>41275</xdr:rowOff>
    </xdr:from>
    <xdr:to>
      <xdr:col>14</xdr:col>
      <xdr:colOff>520700</xdr:colOff>
      <xdr:row>5</xdr:row>
      <xdr:rowOff>157692</xdr:rowOff>
    </xdr:to>
    <xdr:sp macro="" textlink="">
      <xdr:nvSpPr>
        <xdr:cNvPr id="4" name="Стрелка вниз 3"/>
        <xdr:cNvSpPr/>
      </xdr:nvSpPr>
      <xdr:spPr>
        <a:xfrm>
          <a:off x="12089342" y="1031875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  <xdr:twoCellAnchor>
    <xdr:from>
      <xdr:col>11</xdr:col>
      <xdr:colOff>336550</xdr:colOff>
      <xdr:row>4</xdr:row>
      <xdr:rowOff>50800</xdr:rowOff>
    </xdr:from>
    <xdr:to>
      <xdr:col>11</xdr:col>
      <xdr:colOff>569383</xdr:colOff>
      <xdr:row>5</xdr:row>
      <xdr:rowOff>167217</xdr:rowOff>
    </xdr:to>
    <xdr:sp macro="" textlink="">
      <xdr:nvSpPr>
        <xdr:cNvPr id="5" name="Стрелка вниз 4"/>
        <xdr:cNvSpPr/>
      </xdr:nvSpPr>
      <xdr:spPr>
        <a:xfrm>
          <a:off x="9594850" y="1041400"/>
          <a:ext cx="232833" cy="402167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uk-UA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0.112</cdr:y>
    </cdr:from>
    <cdr:to>
      <cdr:x>0.12637</cdr:x>
      <cdr:y>0.26582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3190" y="459828"/>
          <a:ext cx="659580" cy="631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0.112</cdr:y>
    </cdr:from>
    <cdr:to>
      <cdr:x>0.12637</cdr:x>
      <cdr:y>0.26582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3190" y="459828"/>
          <a:ext cx="659580" cy="631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0.112</cdr:y>
    </cdr:from>
    <cdr:to>
      <cdr:x>0.12637</cdr:x>
      <cdr:y>0.26582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3190" y="459828"/>
          <a:ext cx="659580" cy="631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0.04644</cdr:x>
      <cdr:y>0.112</cdr:y>
    </cdr:from>
    <cdr:to>
      <cdr:x>0.12637</cdr:x>
      <cdr:y>0.26582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3190" y="459828"/>
          <a:ext cx="659580" cy="631538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0.2645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07497"/>
          <a:ext cx="690026" cy="740605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30737" y="3661811"/>
          <a:ext cx="690026" cy="75942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23662</xdr:colOff>
      <xdr:row>7</xdr:row>
      <xdr:rowOff>15875</xdr:rowOff>
    </xdr:from>
    <xdr:to>
      <xdr:col>30</xdr:col>
      <xdr:colOff>317412</xdr:colOff>
      <xdr:row>30</xdr:row>
      <xdr:rowOff>108000</xdr:rowOff>
    </xdr:to>
    <xdr:graphicFrame macro="">
      <xdr:nvGraphicFramePr>
        <xdr:cNvPr id="2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21165</xdr:colOff>
      <xdr:row>7</xdr:row>
      <xdr:rowOff>10583</xdr:rowOff>
    </xdr:from>
    <xdr:to>
      <xdr:col>46</xdr:col>
      <xdr:colOff>332415</xdr:colOff>
      <xdr:row>30</xdr:row>
      <xdr:rowOff>102708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47</xdr:col>
      <xdr:colOff>47624</xdr:colOff>
      <xdr:row>7</xdr:row>
      <xdr:rowOff>0</xdr:rowOff>
    </xdr:from>
    <xdr:to>
      <xdr:col>62</xdr:col>
      <xdr:colOff>358874</xdr:colOff>
      <xdr:row>30</xdr:row>
      <xdr:rowOff>92125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333374</xdr:colOff>
      <xdr:row>34</xdr:row>
      <xdr:rowOff>0</xdr:rowOff>
    </xdr:from>
    <xdr:to>
      <xdr:col>30</xdr:col>
      <xdr:colOff>293749</xdr:colOff>
      <xdr:row>58</xdr:row>
      <xdr:rowOff>108000</xdr:rowOff>
    </xdr:to>
    <xdr:graphicFrame macro="">
      <xdr:nvGraphicFramePr>
        <xdr:cNvPr id="13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47</xdr:col>
      <xdr:colOff>65689</xdr:colOff>
      <xdr:row>34</xdr:row>
      <xdr:rowOff>35035</xdr:rowOff>
    </xdr:from>
    <xdr:to>
      <xdr:col>62</xdr:col>
      <xdr:colOff>376939</xdr:colOff>
      <xdr:row>58</xdr:row>
      <xdr:rowOff>143035</xdr:rowOff>
    </xdr:to>
    <xdr:graphicFrame macro="">
      <xdr:nvGraphicFramePr>
        <xdr:cNvPr id="7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8658</xdr:colOff>
      <xdr:row>61</xdr:row>
      <xdr:rowOff>19606</xdr:rowOff>
    </xdr:from>
    <xdr:to>
      <xdr:col>30</xdr:col>
      <xdr:colOff>302408</xdr:colOff>
      <xdr:row>84</xdr:row>
      <xdr:rowOff>127606</xdr:rowOff>
    </xdr:to>
    <xdr:graphicFrame macro="">
      <xdr:nvGraphicFramePr>
        <xdr:cNvPr id="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10947</xdr:colOff>
      <xdr:row>87</xdr:row>
      <xdr:rowOff>175173</xdr:rowOff>
    </xdr:from>
    <xdr:to>
      <xdr:col>30</xdr:col>
      <xdr:colOff>304697</xdr:colOff>
      <xdr:row>112</xdr:row>
      <xdr:rowOff>92673</xdr:rowOff>
    </xdr:to>
    <xdr:graphicFrame macro="">
      <xdr:nvGraphicFramePr>
        <xdr:cNvPr id="11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333374</xdr:colOff>
      <xdr:row>116</xdr:row>
      <xdr:rowOff>0</xdr:rowOff>
    </xdr:from>
    <xdr:to>
      <xdr:col>30</xdr:col>
      <xdr:colOff>293749</xdr:colOff>
      <xdr:row>139</xdr:row>
      <xdr:rowOff>44500</xdr:rowOff>
    </xdr:to>
    <xdr:graphicFrame macro="">
      <xdr:nvGraphicFramePr>
        <xdr:cNvPr id="14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333374</xdr:colOff>
      <xdr:row>140</xdr:row>
      <xdr:rowOff>0</xdr:rowOff>
    </xdr:from>
    <xdr:to>
      <xdr:col>30</xdr:col>
      <xdr:colOff>293749</xdr:colOff>
      <xdr:row>158</xdr:row>
      <xdr:rowOff>108000</xdr:rowOff>
    </xdr:to>
    <xdr:graphicFrame macro="">
      <xdr:nvGraphicFramePr>
        <xdr:cNvPr id="16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15874</xdr:colOff>
      <xdr:row>166</xdr:row>
      <xdr:rowOff>31204</xdr:rowOff>
    </xdr:from>
    <xdr:to>
      <xdr:col>30</xdr:col>
      <xdr:colOff>309624</xdr:colOff>
      <xdr:row>184</xdr:row>
      <xdr:rowOff>139204</xdr:rowOff>
    </xdr:to>
    <xdr:graphicFrame macro="">
      <xdr:nvGraphicFramePr>
        <xdr:cNvPr id="17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329045</xdr:colOff>
      <xdr:row>188</xdr:row>
      <xdr:rowOff>151482</xdr:rowOff>
    </xdr:from>
    <xdr:to>
      <xdr:col>30</xdr:col>
      <xdr:colOff>289420</xdr:colOff>
      <xdr:row>218</xdr:row>
      <xdr:rowOff>43857</xdr:rowOff>
    </xdr:to>
    <xdr:graphicFrame macro="">
      <xdr:nvGraphicFramePr>
        <xdr:cNvPr id="1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284655</xdr:colOff>
      <xdr:row>232</xdr:row>
      <xdr:rowOff>87586</xdr:rowOff>
    </xdr:from>
    <xdr:to>
      <xdr:col>30</xdr:col>
      <xdr:colOff>245030</xdr:colOff>
      <xdr:row>257</xdr:row>
      <xdr:rowOff>121836</xdr:rowOff>
    </xdr:to>
    <xdr:graphicFrame macro="">
      <xdr:nvGraphicFramePr>
        <xdr:cNvPr id="27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273706</xdr:colOff>
      <xdr:row>258</xdr:row>
      <xdr:rowOff>98535</xdr:rowOff>
    </xdr:from>
    <xdr:to>
      <xdr:col>30</xdr:col>
      <xdr:colOff>234081</xdr:colOff>
      <xdr:row>281</xdr:row>
      <xdr:rowOff>5785</xdr:rowOff>
    </xdr:to>
    <xdr:graphicFrame macro="">
      <xdr:nvGraphicFramePr>
        <xdr:cNvPr id="30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304799</xdr:colOff>
      <xdr:row>284</xdr:row>
      <xdr:rowOff>0</xdr:rowOff>
    </xdr:from>
    <xdr:to>
      <xdr:col>30</xdr:col>
      <xdr:colOff>265174</xdr:colOff>
      <xdr:row>300</xdr:row>
      <xdr:rowOff>108000</xdr:rowOff>
    </xdr:to>
    <xdr:graphicFrame macro="">
      <xdr:nvGraphicFramePr>
        <xdr:cNvPr id="32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0</xdr:colOff>
      <xdr:row>302</xdr:row>
      <xdr:rowOff>0</xdr:rowOff>
    </xdr:from>
    <xdr:to>
      <xdr:col>30</xdr:col>
      <xdr:colOff>293750</xdr:colOff>
      <xdr:row>326</xdr:row>
      <xdr:rowOff>23500</xdr:rowOff>
    </xdr:to>
    <xdr:graphicFrame macro="">
      <xdr:nvGraphicFramePr>
        <xdr:cNvPr id="33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17</xdr:col>
      <xdr:colOff>21895</xdr:colOff>
      <xdr:row>330</xdr:row>
      <xdr:rowOff>470776</xdr:rowOff>
    </xdr:from>
    <xdr:to>
      <xdr:col>30</xdr:col>
      <xdr:colOff>315645</xdr:colOff>
      <xdr:row>345</xdr:row>
      <xdr:rowOff>7276</xdr:rowOff>
    </xdr:to>
    <xdr:graphicFrame macro="">
      <xdr:nvGraphicFramePr>
        <xdr:cNvPr id="34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312573</xdr:colOff>
      <xdr:row>345</xdr:row>
      <xdr:rowOff>221156</xdr:rowOff>
    </xdr:from>
    <xdr:to>
      <xdr:col>30</xdr:col>
      <xdr:colOff>272948</xdr:colOff>
      <xdr:row>361</xdr:row>
      <xdr:rowOff>91031</xdr:rowOff>
    </xdr:to>
    <xdr:graphicFrame macro="">
      <xdr:nvGraphicFramePr>
        <xdr:cNvPr id="35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16</xdr:col>
      <xdr:colOff>333374</xdr:colOff>
      <xdr:row>362</xdr:row>
      <xdr:rowOff>127000</xdr:rowOff>
    </xdr:from>
    <xdr:to>
      <xdr:col>30</xdr:col>
      <xdr:colOff>293749</xdr:colOff>
      <xdr:row>388</xdr:row>
      <xdr:rowOff>19050</xdr:rowOff>
    </xdr:to>
    <xdr:graphicFrame macro="">
      <xdr:nvGraphicFramePr>
        <xdr:cNvPr id="37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17</xdr:col>
      <xdr:colOff>0</xdr:colOff>
      <xdr:row>390</xdr:row>
      <xdr:rowOff>0</xdr:rowOff>
    </xdr:from>
    <xdr:to>
      <xdr:col>30</xdr:col>
      <xdr:colOff>293750</xdr:colOff>
      <xdr:row>407</xdr:row>
      <xdr:rowOff>245750</xdr:rowOff>
    </xdr:to>
    <xdr:graphicFrame macro="">
      <xdr:nvGraphicFramePr>
        <xdr:cNvPr id="38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16</xdr:col>
      <xdr:colOff>333374</xdr:colOff>
      <xdr:row>412</xdr:row>
      <xdr:rowOff>301624</xdr:rowOff>
    </xdr:from>
    <xdr:to>
      <xdr:col>30</xdr:col>
      <xdr:colOff>293749</xdr:colOff>
      <xdr:row>430</xdr:row>
      <xdr:rowOff>123874</xdr:rowOff>
    </xdr:to>
    <xdr:graphicFrame macro="">
      <xdr:nvGraphicFramePr>
        <xdr:cNvPr id="40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16</xdr:col>
      <xdr:colOff>333374</xdr:colOff>
      <xdr:row>431</xdr:row>
      <xdr:rowOff>0</xdr:rowOff>
    </xdr:from>
    <xdr:to>
      <xdr:col>30</xdr:col>
      <xdr:colOff>293749</xdr:colOff>
      <xdr:row>454</xdr:row>
      <xdr:rowOff>187375</xdr:rowOff>
    </xdr:to>
    <xdr:graphicFrame macro="">
      <xdr:nvGraphicFramePr>
        <xdr:cNvPr id="41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16</xdr:col>
      <xdr:colOff>333374</xdr:colOff>
      <xdr:row>461</xdr:row>
      <xdr:rowOff>238124</xdr:rowOff>
    </xdr:from>
    <xdr:to>
      <xdr:col>30</xdr:col>
      <xdr:colOff>293749</xdr:colOff>
      <xdr:row>482</xdr:row>
      <xdr:rowOff>203249</xdr:rowOff>
    </xdr:to>
    <xdr:graphicFrame macro="">
      <xdr:nvGraphicFramePr>
        <xdr:cNvPr id="44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16</xdr:col>
      <xdr:colOff>333374</xdr:colOff>
      <xdr:row>487</xdr:row>
      <xdr:rowOff>0</xdr:rowOff>
    </xdr:from>
    <xdr:to>
      <xdr:col>30</xdr:col>
      <xdr:colOff>293749</xdr:colOff>
      <xdr:row>510</xdr:row>
      <xdr:rowOff>76250</xdr:rowOff>
    </xdr:to>
    <xdr:graphicFrame macro="">
      <xdr:nvGraphicFramePr>
        <xdr:cNvPr id="45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16</xdr:col>
      <xdr:colOff>333374</xdr:colOff>
      <xdr:row>521</xdr:row>
      <xdr:rowOff>222250</xdr:rowOff>
    </xdr:from>
    <xdr:to>
      <xdr:col>30</xdr:col>
      <xdr:colOff>293749</xdr:colOff>
      <xdr:row>544</xdr:row>
      <xdr:rowOff>139750</xdr:rowOff>
    </xdr:to>
    <xdr:graphicFrame macro="">
      <xdr:nvGraphicFramePr>
        <xdr:cNvPr id="46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16</xdr:col>
      <xdr:colOff>333374</xdr:colOff>
      <xdr:row>555</xdr:row>
      <xdr:rowOff>1</xdr:rowOff>
    </xdr:from>
    <xdr:to>
      <xdr:col>30</xdr:col>
      <xdr:colOff>293749</xdr:colOff>
      <xdr:row>572</xdr:row>
      <xdr:rowOff>92126</xdr:rowOff>
    </xdr:to>
    <xdr:graphicFrame macro="">
      <xdr:nvGraphicFramePr>
        <xdr:cNvPr id="47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16</xdr:col>
      <xdr:colOff>333374</xdr:colOff>
      <xdr:row>572</xdr:row>
      <xdr:rowOff>253999</xdr:rowOff>
    </xdr:from>
    <xdr:to>
      <xdr:col>30</xdr:col>
      <xdr:colOff>293749</xdr:colOff>
      <xdr:row>593</xdr:row>
      <xdr:rowOff>139749</xdr:rowOff>
    </xdr:to>
    <xdr:graphicFrame macro="">
      <xdr:nvGraphicFramePr>
        <xdr:cNvPr id="48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17</xdr:col>
      <xdr:colOff>7115</xdr:colOff>
      <xdr:row>594</xdr:row>
      <xdr:rowOff>43246</xdr:rowOff>
    </xdr:from>
    <xdr:to>
      <xdr:col>30</xdr:col>
      <xdr:colOff>300865</xdr:colOff>
      <xdr:row>615</xdr:row>
      <xdr:rowOff>135371</xdr:rowOff>
    </xdr:to>
    <xdr:graphicFrame macro="">
      <xdr:nvGraphicFramePr>
        <xdr:cNvPr id="2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17</xdr:col>
      <xdr:colOff>15874</xdr:colOff>
      <xdr:row>616</xdr:row>
      <xdr:rowOff>142875</xdr:rowOff>
    </xdr:from>
    <xdr:to>
      <xdr:col>30</xdr:col>
      <xdr:colOff>309624</xdr:colOff>
      <xdr:row>640</xdr:row>
      <xdr:rowOff>28625</xdr:rowOff>
    </xdr:to>
    <xdr:graphicFrame macro="">
      <xdr:nvGraphicFramePr>
        <xdr:cNvPr id="31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16</xdr:col>
      <xdr:colOff>333374</xdr:colOff>
      <xdr:row>650</xdr:row>
      <xdr:rowOff>174625</xdr:rowOff>
    </xdr:from>
    <xdr:to>
      <xdr:col>30</xdr:col>
      <xdr:colOff>293749</xdr:colOff>
      <xdr:row>671</xdr:row>
      <xdr:rowOff>139750</xdr:rowOff>
    </xdr:to>
    <xdr:graphicFrame macro="">
      <xdr:nvGraphicFramePr>
        <xdr:cNvPr id="36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16</xdr:col>
      <xdr:colOff>333374</xdr:colOff>
      <xdr:row>672</xdr:row>
      <xdr:rowOff>238124</xdr:rowOff>
    </xdr:from>
    <xdr:to>
      <xdr:col>30</xdr:col>
      <xdr:colOff>293749</xdr:colOff>
      <xdr:row>693</xdr:row>
      <xdr:rowOff>92124</xdr:rowOff>
    </xdr:to>
    <xdr:graphicFrame macro="">
      <xdr:nvGraphicFramePr>
        <xdr:cNvPr id="3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16</xdr:col>
      <xdr:colOff>333374</xdr:colOff>
      <xdr:row>695</xdr:row>
      <xdr:rowOff>0</xdr:rowOff>
    </xdr:from>
    <xdr:to>
      <xdr:col>30</xdr:col>
      <xdr:colOff>293749</xdr:colOff>
      <xdr:row>717</xdr:row>
      <xdr:rowOff>44500</xdr:rowOff>
    </xdr:to>
    <xdr:graphicFrame macro="">
      <xdr:nvGraphicFramePr>
        <xdr:cNvPr id="42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17</xdr:col>
      <xdr:colOff>20801</xdr:colOff>
      <xdr:row>718</xdr:row>
      <xdr:rowOff>54740</xdr:rowOff>
    </xdr:from>
    <xdr:to>
      <xdr:col>30</xdr:col>
      <xdr:colOff>314551</xdr:colOff>
      <xdr:row>735</xdr:row>
      <xdr:rowOff>19865</xdr:rowOff>
    </xdr:to>
    <xdr:graphicFrame macro="">
      <xdr:nvGraphicFramePr>
        <xdr:cNvPr id="43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16</xdr:col>
      <xdr:colOff>333374</xdr:colOff>
      <xdr:row>735</xdr:row>
      <xdr:rowOff>126999</xdr:rowOff>
    </xdr:from>
    <xdr:to>
      <xdr:col>30</xdr:col>
      <xdr:colOff>293749</xdr:colOff>
      <xdr:row>758</xdr:row>
      <xdr:rowOff>92124</xdr:rowOff>
    </xdr:to>
    <xdr:graphicFrame macro="">
      <xdr:nvGraphicFramePr>
        <xdr:cNvPr id="49" name="Рейтинги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31</xdr:col>
      <xdr:colOff>2737</xdr:colOff>
      <xdr:row>34</xdr:row>
      <xdr:rowOff>19161</xdr:rowOff>
    </xdr:from>
    <xdr:to>
      <xdr:col>46</xdr:col>
      <xdr:colOff>313987</xdr:colOff>
      <xdr:row>58</xdr:row>
      <xdr:rowOff>127161</xdr:rowOff>
    </xdr:to>
    <xdr:graphicFrame macro="">
      <xdr:nvGraphicFramePr>
        <xdr:cNvPr id="50" name="Диаграмма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30</xdr:col>
      <xdr:colOff>569311</xdr:colOff>
      <xdr:row>61</xdr:row>
      <xdr:rowOff>54741</xdr:rowOff>
    </xdr:from>
    <xdr:to>
      <xdr:col>46</xdr:col>
      <xdr:colOff>277311</xdr:colOff>
      <xdr:row>84</xdr:row>
      <xdr:rowOff>162741</xdr:rowOff>
    </xdr:to>
    <xdr:graphicFrame macro="">
      <xdr:nvGraphicFramePr>
        <xdr:cNvPr id="52" name="Диаграмма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47</xdr:col>
      <xdr:colOff>0</xdr:colOff>
      <xdr:row>61</xdr:row>
      <xdr:rowOff>40532</xdr:rowOff>
    </xdr:from>
    <xdr:to>
      <xdr:col>62</xdr:col>
      <xdr:colOff>311250</xdr:colOff>
      <xdr:row>84</xdr:row>
      <xdr:rowOff>148532</xdr:rowOff>
    </xdr:to>
    <xdr:graphicFrame macro="">
      <xdr:nvGraphicFramePr>
        <xdr:cNvPr id="54" name="Диаграмма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30</xdr:col>
      <xdr:colOff>587375</xdr:colOff>
      <xdr:row>87</xdr:row>
      <xdr:rowOff>174625</xdr:rowOff>
    </xdr:from>
    <xdr:to>
      <xdr:col>46</xdr:col>
      <xdr:colOff>295375</xdr:colOff>
      <xdr:row>112</xdr:row>
      <xdr:rowOff>92125</xdr:rowOff>
    </xdr:to>
    <xdr:graphicFrame macro="">
      <xdr:nvGraphicFramePr>
        <xdr:cNvPr id="57" name="Диаграмма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31</xdr:col>
      <xdr:colOff>7430</xdr:colOff>
      <xdr:row>116</xdr:row>
      <xdr:rowOff>15877</xdr:rowOff>
    </xdr:from>
    <xdr:to>
      <xdr:col>46</xdr:col>
      <xdr:colOff>318680</xdr:colOff>
      <xdr:row>139</xdr:row>
      <xdr:rowOff>60377</xdr:rowOff>
    </xdr:to>
    <xdr:graphicFrame macro="">
      <xdr:nvGraphicFramePr>
        <xdr:cNvPr id="58" name="Диаграмма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30</xdr:col>
      <xdr:colOff>535482</xdr:colOff>
      <xdr:row>139</xdr:row>
      <xdr:rowOff>249793</xdr:rowOff>
    </xdr:from>
    <xdr:to>
      <xdr:col>46</xdr:col>
      <xdr:colOff>243482</xdr:colOff>
      <xdr:row>158</xdr:row>
      <xdr:rowOff>103793</xdr:rowOff>
    </xdr:to>
    <xdr:graphicFrame macro="">
      <xdr:nvGraphicFramePr>
        <xdr:cNvPr id="59" name="Диаграмма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47</xdr:col>
      <xdr:colOff>0</xdr:colOff>
      <xdr:row>87</xdr:row>
      <xdr:rowOff>158750</xdr:rowOff>
    </xdr:from>
    <xdr:to>
      <xdr:col>62</xdr:col>
      <xdr:colOff>311250</xdr:colOff>
      <xdr:row>112</xdr:row>
      <xdr:rowOff>76250</xdr:rowOff>
    </xdr:to>
    <xdr:graphicFrame macro="">
      <xdr:nvGraphicFramePr>
        <xdr:cNvPr id="61" name="Диаграмма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47</xdr:col>
      <xdr:colOff>47625</xdr:colOff>
      <xdr:row>116</xdr:row>
      <xdr:rowOff>0</xdr:rowOff>
    </xdr:from>
    <xdr:to>
      <xdr:col>62</xdr:col>
      <xdr:colOff>358875</xdr:colOff>
      <xdr:row>139</xdr:row>
      <xdr:rowOff>44500</xdr:rowOff>
    </xdr:to>
    <xdr:graphicFrame macro="">
      <xdr:nvGraphicFramePr>
        <xdr:cNvPr id="63" name="Диаграмма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46</xdr:col>
      <xdr:colOff>499403</xdr:colOff>
      <xdr:row>139</xdr:row>
      <xdr:rowOff>222372</xdr:rowOff>
    </xdr:from>
    <xdr:to>
      <xdr:col>62</xdr:col>
      <xdr:colOff>286778</xdr:colOff>
      <xdr:row>158</xdr:row>
      <xdr:rowOff>76372</xdr:rowOff>
    </xdr:to>
    <xdr:graphicFrame macro="">
      <xdr:nvGraphicFramePr>
        <xdr:cNvPr id="65" name="Диаграмма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31</xdr:col>
      <xdr:colOff>0</xdr:colOff>
      <xdr:row>166</xdr:row>
      <xdr:rowOff>47625</xdr:rowOff>
    </xdr:from>
    <xdr:to>
      <xdr:col>46</xdr:col>
      <xdr:colOff>311250</xdr:colOff>
      <xdr:row>184</xdr:row>
      <xdr:rowOff>155625</xdr:rowOff>
    </xdr:to>
    <xdr:graphicFrame macro="">
      <xdr:nvGraphicFramePr>
        <xdr:cNvPr id="66" name="Диаграмма 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31</xdr:col>
      <xdr:colOff>3378</xdr:colOff>
      <xdr:row>188</xdr:row>
      <xdr:rowOff>199958</xdr:rowOff>
    </xdr:from>
    <xdr:to>
      <xdr:col>46</xdr:col>
      <xdr:colOff>314628</xdr:colOff>
      <xdr:row>208</xdr:row>
      <xdr:rowOff>69833</xdr:rowOff>
    </xdr:to>
    <xdr:graphicFrame macro="">
      <xdr:nvGraphicFramePr>
        <xdr:cNvPr id="69" name="Диаграмма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31</xdr:col>
      <xdr:colOff>15875</xdr:colOff>
      <xdr:row>232</xdr:row>
      <xdr:rowOff>111125</xdr:rowOff>
    </xdr:from>
    <xdr:to>
      <xdr:col>46</xdr:col>
      <xdr:colOff>327125</xdr:colOff>
      <xdr:row>253</xdr:row>
      <xdr:rowOff>187375</xdr:rowOff>
    </xdr:to>
    <xdr:graphicFrame macro="">
      <xdr:nvGraphicFramePr>
        <xdr:cNvPr id="71" name="Диаграмма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30</xdr:col>
      <xdr:colOff>580158</xdr:colOff>
      <xdr:row>258</xdr:row>
      <xdr:rowOff>101022</xdr:rowOff>
    </xdr:from>
    <xdr:to>
      <xdr:col>46</xdr:col>
      <xdr:colOff>288158</xdr:colOff>
      <xdr:row>277</xdr:row>
      <xdr:rowOff>272522</xdr:rowOff>
    </xdr:to>
    <xdr:graphicFrame macro="">
      <xdr:nvGraphicFramePr>
        <xdr:cNvPr id="72" name="Диаграмма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31</xdr:col>
      <xdr:colOff>15875</xdr:colOff>
      <xdr:row>283</xdr:row>
      <xdr:rowOff>222250</xdr:rowOff>
    </xdr:from>
    <xdr:to>
      <xdr:col>46</xdr:col>
      <xdr:colOff>327125</xdr:colOff>
      <xdr:row>300</xdr:row>
      <xdr:rowOff>92125</xdr:rowOff>
    </xdr:to>
    <xdr:graphicFrame macro="">
      <xdr:nvGraphicFramePr>
        <xdr:cNvPr id="73" name="Диаграмма 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30</xdr:col>
      <xdr:colOff>587375</xdr:colOff>
      <xdr:row>302</xdr:row>
      <xdr:rowOff>31750</xdr:rowOff>
    </xdr:from>
    <xdr:to>
      <xdr:col>46</xdr:col>
      <xdr:colOff>295375</xdr:colOff>
      <xdr:row>324</xdr:row>
      <xdr:rowOff>76250</xdr:rowOff>
    </xdr:to>
    <xdr:graphicFrame macro="">
      <xdr:nvGraphicFramePr>
        <xdr:cNvPr id="74" name="Диаграмма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30</xdr:col>
      <xdr:colOff>587375</xdr:colOff>
      <xdr:row>331</xdr:row>
      <xdr:rowOff>0</xdr:rowOff>
    </xdr:from>
    <xdr:to>
      <xdr:col>46</xdr:col>
      <xdr:colOff>295375</xdr:colOff>
      <xdr:row>345</xdr:row>
      <xdr:rowOff>12750</xdr:rowOff>
    </xdr:to>
    <xdr:graphicFrame macro="">
      <xdr:nvGraphicFramePr>
        <xdr:cNvPr id="76" name="Диаграмма 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30</xdr:col>
      <xdr:colOff>555963</xdr:colOff>
      <xdr:row>345</xdr:row>
      <xdr:rowOff>203674</xdr:rowOff>
    </xdr:from>
    <xdr:to>
      <xdr:col>46</xdr:col>
      <xdr:colOff>263963</xdr:colOff>
      <xdr:row>361</xdr:row>
      <xdr:rowOff>73549</xdr:rowOff>
    </xdr:to>
    <xdr:graphicFrame macro="">
      <xdr:nvGraphicFramePr>
        <xdr:cNvPr id="77" name="Диаграмма 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30</xdr:col>
      <xdr:colOff>555625</xdr:colOff>
      <xdr:row>362</xdr:row>
      <xdr:rowOff>127000</xdr:rowOff>
    </xdr:from>
    <xdr:to>
      <xdr:col>46</xdr:col>
      <xdr:colOff>263625</xdr:colOff>
      <xdr:row>384</xdr:row>
      <xdr:rowOff>60375</xdr:rowOff>
    </xdr:to>
    <xdr:graphicFrame macro="">
      <xdr:nvGraphicFramePr>
        <xdr:cNvPr id="78" name="Диаграмма 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31</xdr:col>
      <xdr:colOff>15875</xdr:colOff>
      <xdr:row>390</xdr:row>
      <xdr:rowOff>15874</xdr:rowOff>
    </xdr:from>
    <xdr:to>
      <xdr:col>46</xdr:col>
      <xdr:colOff>327125</xdr:colOff>
      <xdr:row>406</xdr:row>
      <xdr:rowOff>203249</xdr:rowOff>
    </xdr:to>
    <xdr:graphicFrame macro="">
      <xdr:nvGraphicFramePr>
        <xdr:cNvPr id="80" name="Диаграмма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31</xdr:col>
      <xdr:colOff>15874</xdr:colOff>
      <xdr:row>412</xdr:row>
      <xdr:rowOff>269874</xdr:rowOff>
    </xdr:from>
    <xdr:to>
      <xdr:col>46</xdr:col>
      <xdr:colOff>327124</xdr:colOff>
      <xdr:row>430</xdr:row>
      <xdr:rowOff>92124</xdr:rowOff>
    </xdr:to>
    <xdr:graphicFrame macro="">
      <xdr:nvGraphicFramePr>
        <xdr:cNvPr id="81" name="Диаграмма 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31</xdr:col>
      <xdr:colOff>15875</xdr:colOff>
      <xdr:row>430</xdr:row>
      <xdr:rowOff>222249</xdr:rowOff>
    </xdr:from>
    <xdr:to>
      <xdr:col>46</xdr:col>
      <xdr:colOff>327125</xdr:colOff>
      <xdr:row>454</xdr:row>
      <xdr:rowOff>171499</xdr:rowOff>
    </xdr:to>
    <xdr:graphicFrame macro="">
      <xdr:nvGraphicFramePr>
        <xdr:cNvPr id="82" name="Диаграмма 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31</xdr:col>
      <xdr:colOff>15875</xdr:colOff>
      <xdr:row>462</xdr:row>
      <xdr:rowOff>15874</xdr:rowOff>
    </xdr:from>
    <xdr:to>
      <xdr:col>46</xdr:col>
      <xdr:colOff>327125</xdr:colOff>
      <xdr:row>482</xdr:row>
      <xdr:rowOff>219124</xdr:rowOff>
    </xdr:to>
    <xdr:graphicFrame macro="">
      <xdr:nvGraphicFramePr>
        <xdr:cNvPr id="83" name="Диаграмма 8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31</xdr:col>
      <xdr:colOff>55056</xdr:colOff>
      <xdr:row>486</xdr:row>
      <xdr:rowOff>235423</xdr:rowOff>
    </xdr:from>
    <xdr:to>
      <xdr:col>46</xdr:col>
      <xdr:colOff>366306</xdr:colOff>
      <xdr:row>510</xdr:row>
      <xdr:rowOff>73548</xdr:rowOff>
    </xdr:to>
    <xdr:graphicFrame macro="">
      <xdr:nvGraphicFramePr>
        <xdr:cNvPr id="84" name="Диаграмма 8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30</xdr:col>
      <xdr:colOff>587375</xdr:colOff>
      <xdr:row>522</xdr:row>
      <xdr:rowOff>31750</xdr:rowOff>
    </xdr:from>
    <xdr:to>
      <xdr:col>46</xdr:col>
      <xdr:colOff>295375</xdr:colOff>
      <xdr:row>544</xdr:row>
      <xdr:rowOff>187375</xdr:rowOff>
    </xdr:to>
    <xdr:graphicFrame macro="">
      <xdr:nvGraphicFramePr>
        <xdr:cNvPr id="85" name="Диаграмма 8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31</xdr:col>
      <xdr:colOff>31750</xdr:colOff>
      <xdr:row>555</xdr:row>
      <xdr:rowOff>15874</xdr:rowOff>
    </xdr:from>
    <xdr:to>
      <xdr:col>46</xdr:col>
      <xdr:colOff>343000</xdr:colOff>
      <xdr:row>572</xdr:row>
      <xdr:rowOff>107999</xdr:rowOff>
    </xdr:to>
    <xdr:graphicFrame macro="">
      <xdr:nvGraphicFramePr>
        <xdr:cNvPr id="86" name="Диаграмма 8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31</xdr:col>
      <xdr:colOff>15875</xdr:colOff>
      <xdr:row>572</xdr:row>
      <xdr:rowOff>253999</xdr:rowOff>
    </xdr:from>
    <xdr:to>
      <xdr:col>46</xdr:col>
      <xdr:colOff>327125</xdr:colOff>
      <xdr:row>593</xdr:row>
      <xdr:rowOff>139749</xdr:rowOff>
    </xdr:to>
    <xdr:graphicFrame macro="">
      <xdr:nvGraphicFramePr>
        <xdr:cNvPr id="87" name="Диаграмма 8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31</xdr:col>
      <xdr:colOff>16213</xdr:colOff>
      <xdr:row>594</xdr:row>
      <xdr:rowOff>17564</xdr:rowOff>
    </xdr:from>
    <xdr:to>
      <xdr:col>46</xdr:col>
      <xdr:colOff>327463</xdr:colOff>
      <xdr:row>615</xdr:row>
      <xdr:rowOff>109689</xdr:rowOff>
    </xdr:to>
    <xdr:graphicFrame macro="">
      <xdr:nvGraphicFramePr>
        <xdr:cNvPr id="88" name="Диаграмма 8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31</xdr:col>
      <xdr:colOff>15875</xdr:colOff>
      <xdr:row>616</xdr:row>
      <xdr:rowOff>126999</xdr:rowOff>
    </xdr:from>
    <xdr:to>
      <xdr:col>46</xdr:col>
      <xdr:colOff>327125</xdr:colOff>
      <xdr:row>640</xdr:row>
      <xdr:rowOff>12749</xdr:rowOff>
    </xdr:to>
    <xdr:graphicFrame macro="">
      <xdr:nvGraphicFramePr>
        <xdr:cNvPr id="89" name="Диаграмма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30</xdr:col>
      <xdr:colOff>596157</xdr:colOff>
      <xdr:row>651</xdr:row>
      <xdr:rowOff>20265</xdr:rowOff>
    </xdr:from>
    <xdr:to>
      <xdr:col>46</xdr:col>
      <xdr:colOff>304157</xdr:colOff>
      <xdr:row>671</xdr:row>
      <xdr:rowOff>175890</xdr:rowOff>
    </xdr:to>
    <xdr:graphicFrame macro="">
      <xdr:nvGraphicFramePr>
        <xdr:cNvPr id="90" name="Диаграмма 8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30</xdr:col>
      <xdr:colOff>587375</xdr:colOff>
      <xdr:row>672</xdr:row>
      <xdr:rowOff>222249</xdr:rowOff>
    </xdr:from>
    <xdr:to>
      <xdr:col>46</xdr:col>
      <xdr:colOff>295375</xdr:colOff>
      <xdr:row>693</xdr:row>
      <xdr:rowOff>76249</xdr:rowOff>
    </xdr:to>
    <xdr:graphicFrame macro="">
      <xdr:nvGraphicFramePr>
        <xdr:cNvPr id="91" name="Диаграмма 9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30</xdr:col>
      <xdr:colOff>558800</xdr:colOff>
      <xdr:row>694</xdr:row>
      <xdr:rowOff>203199</xdr:rowOff>
    </xdr:from>
    <xdr:to>
      <xdr:col>46</xdr:col>
      <xdr:colOff>266800</xdr:colOff>
      <xdr:row>717</xdr:row>
      <xdr:rowOff>9574</xdr:rowOff>
    </xdr:to>
    <xdr:graphicFrame macro="">
      <xdr:nvGraphicFramePr>
        <xdr:cNvPr id="92" name="Диаграмма 9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30</xdr:col>
      <xdr:colOff>578932</xdr:colOff>
      <xdr:row>718</xdr:row>
      <xdr:rowOff>10470</xdr:rowOff>
    </xdr:from>
    <xdr:to>
      <xdr:col>46</xdr:col>
      <xdr:colOff>286932</xdr:colOff>
      <xdr:row>735</xdr:row>
      <xdr:rowOff>0</xdr:rowOff>
    </xdr:to>
    <xdr:graphicFrame macro="">
      <xdr:nvGraphicFramePr>
        <xdr:cNvPr id="93" name="Диаграмма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30</xdr:col>
      <xdr:colOff>551572</xdr:colOff>
      <xdr:row>735</xdr:row>
      <xdr:rowOff>121595</xdr:rowOff>
    </xdr:from>
    <xdr:to>
      <xdr:col>46</xdr:col>
      <xdr:colOff>223572</xdr:colOff>
      <xdr:row>758</xdr:row>
      <xdr:rowOff>86720</xdr:rowOff>
    </xdr:to>
    <xdr:graphicFrame macro="">
      <xdr:nvGraphicFramePr>
        <xdr:cNvPr id="94" name="Диаграмма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47</xdr:col>
      <xdr:colOff>47625</xdr:colOff>
      <xdr:row>166</xdr:row>
      <xdr:rowOff>38098</xdr:rowOff>
    </xdr:from>
    <xdr:to>
      <xdr:col>62</xdr:col>
      <xdr:colOff>358875</xdr:colOff>
      <xdr:row>184</xdr:row>
      <xdr:rowOff>146098</xdr:rowOff>
    </xdr:to>
    <xdr:graphicFrame macro="">
      <xdr:nvGraphicFramePr>
        <xdr:cNvPr id="95" name="Диаграмма 9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47</xdr:col>
      <xdr:colOff>80051</xdr:colOff>
      <xdr:row>188</xdr:row>
      <xdr:rowOff>207051</xdr:rowOff>
    </xdr:from>
    <xdr:to>
      <xdr:col>62</xdr:col>
      <xdr:colOff>391301</xdr:colOff>
      <xdr:row>208</xdr:row>
      <xdr:rowOff>76926</xdr:rowOff>
    </xdr:to>
    <xdr:graphicFrame macro="">
      <xdr:nvGraphicFramePr>
        <xdr:cNvPr id="96" name="Диаграмма 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47</xdr:col>
      <xdr:colOff>15875</xdr:colOff>
      <xdr:row>232</xdr:row>
      <xdr:rowOff>111125</xdr:rowOff>
    </xdr:from>
    <xdr:to>
      <xdr:col>62</xdr:col>
      <xdr:colOff>327125</xdr:colOff>
      <xdr:row>253</xdr:row>
      <xdr:rowOff>187375</xdr:rowOff>
    </xdr:to>
    <xdr:graphicFrame macro="">
      <xdr:nvGraphicFramePr>
        <xdr:cNvPr id="97" name="Диаграмма 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46</xdr:col>
      <xdr:colOff>519822</xdr:colOff>
      <xdr:row>258</xdr:row>
      <xdr:rowOff>111126</xdr:rowOff>
    </xdr:from>
    <xdr:to>
      <xdr:col>62</xdr:col>
      <xdr:colOff>307197</xdr:colOff>
      <xdr:row>277</xdr:row>
      <xdr:rowOff>282626</xdr:rowOff>
    </xdr:to>
    <xdr:graphicFrame macro="">
      <xdr:nvGraphicFramePr>
        <xdr:cNvPr id="98" name="Диаграмма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47</xdr:col>
      <xdr:colOff>31750</xdr:colOff>
      <xdr:row>283</xdr:row>
      <xdr:rowOff>222250</xdr:rowOff>
    </xdr:from>
    <xdr:to>
      <xdr:col>62</xdr:col>
      <xdr:colOff>343000</xdr:colOff>
      <xdr:row>300</xdr:row>
      <xdr:rowOff>92125</xdr:rowOff>
    </xdr:to>
    <xdr:graphicFrame macro="">
      <xdr:nvGraphicFramePr>
        <xdr:cNvPr id="99" name="Диаграмма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47</xdr:col>
      <xdr:colOff>18916</xdr:colOff>
      <xdr:row>302</xdr:row>
      <xdr:rowOff>19253</xdr:rowOff>
    </xdr:from>
    <xdr:to>
      <xdr:col>62</xdr:col>
      <xdr:colOff>330166</xdr:colOff>
      <xdr:row>324</xdr:row>
      <xdr:rowOff>63753</xdr:rowOff>
    </xdr:to>
    <xdr:graphicFrame macro="">
      <xdr:nvGraphicFramePr>
        <xdr:cNvPr id="100" name="Диаграмма 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47</xdr:col>
      <xdr:colOff>31750</xdr:colOff>
      <xdr:row>331</xdr:row>
      <xdr:rowOff>15875</xdr:rowOff>
    </xdr:from>
    <xdr:to>
      <xdr:col>62</xdr:col>
      <xdr:colOff>343000</xdr:colOff>
      <xdr:row>345</xdr:row>
      <xdr:rowOff>28625</xdr:rowOff>
    </xdr:to>
    <xdr:graphicFrame macro="">
      <xdr:nvGraphicFramePr>
        <xdr:cNvPr id="101" name="Диаграмма 1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47</xdr:col>
      <xdr:colOff>34790</xdr:colOff>
      <xdr:row>345</xdr:row>
      <xdr:rowOff>210766</xdr:rowOff>
    </xdr:from>
    <xdr:to>
      <xdr:col>62</xdr:col>
      <xdr:colOff>346040</xdr:colOff>
      <xdr:row>361</xdr:row>
      <xdr:rowOff>80641</xdr:rowOff>
    </xdr:to>
    <xdr:graphicFrame macro="">
      <xdr:nvGraphicFramePr>
        <xdr:cNvPr id="102" name="Диаграмма 10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47</xdr:col>
      <xdr:colOff>30399</xdr:colOff>
      <xdr:row>362</xdr:row>
      <xdr:rowOff>141862</xdr:rowOff>
    </xdr:from>
    <xdr:to>
      <xdr:col>62</xdr:col>
      <xdr:colOff>341649</xdr:colOff>
      <xdr:row>384</xdr:row>
      <xdr:rowOff>75237</xdr:rowOff>
    </xdr:to>
    <xdr:graphicFrame macro="">
      <xdr:nvGraphicFramePr>
        <xdr:cNvPr id="103" name="Диаграмма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47</xdr:col>
      <xdr:colOff>31750</xdr:colOff>
      <xdr:row>390</xdr:row>
      <xdr:rowOff>0</xdr:rowOff>
    </xdr:from>
    <xdr:to>
      <xdr:col>62</xdr:col>
      <xdr:colOff>343000</xdr:colOff>
      <xdr:row>406</xdr:row>
      <xdr:rowOff>187375</xdr:rowOff>
    </xdr:to>
    <xdr:graphicFrame macro="">
      <xdr:nvGraphicFramePr>
        <xdr:cNvPr id="104" name="Диаграмма 1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47</xdr:col>
      <xdr:colOff>47625</xdr:colOff>
      <xdr:row>412</xdr:row>
      <xdr:rowOff>269875</xdr:rowOff>
    </xdr:from>
    <xdr:to>
      <xdr:col>62</xdr:col>
      <xdr:colOff>358875</xdr:colOff>
      <xdr:row>430</xdr:row>
      <xdr:rowOff>92125</xdr:rowOff>
    </xdr:to>
    <xdr:graphicFrame macro="">
      <xdr:nvGraphicFramePr>
        <xdr:cNvPr id="105" name="Диаграмма 10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47</xdr:col>
      <xdr:colOff>0</xdr:colOff>
      <xdr:row>430</xdr:row>
      <xdr:rowOff>222249</xdr:rowOff>
    </xdr:from>
    <xdr:to>
      <xdr:col>62</xdr:col>
      <xdr:colOff>311250</xdr:colOff>
      <xdr:row>454</xdr:row>
      <xdr:rowOff>171499</xdr:rowOff>
    </xdr:to>
    <xdr:graphicFrame macro="">
      <xdr:nvGraphicFramePr>
        <xdr:cNvPr id="106" name="Диаграмма 1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47</xdr:col>
      <xdr:colOff>31750</xdr:colOff>
      <xdr:row>462</xdr:row>
      <xdr:rowOff>0</xdr:rowOff>
    </xdr:from>
    <xdr:to>
      <xdr:col>62</xdr:col>
      <xdr:colOff>343000</xdr:colOff>
      <xdr:row>482</xdr:row>
      <xdr:rowOff>203250</xdr:rowOff>
    </xdr:to>
    <xdr:graphicFrame macro="">
      <xdr:nvGraphicFramePr>
        <xdr:cNvPr id="107" name="Диаграмма 1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47</xdr:col>
      <xdr:colOff>31750</xdr:colOff>
      <xdr:row>486</xdr:row>
      <xdr:rowOff>222249</xdr:rowOff>
    </xdr:from>
    <xdr:to>
      <xdr:col>62</xdr:col>
      <xdr:colOff>343000</xdr:colOff>
      <xdr:row>510</xdr:row>
      <xdr:rowOff>60374</xdr:rowOff>
    </xdr:to>
    <xdr:graphicFrame macro="">
      <xdr:nvGraphicFramePr>
        <xdr:cNvPr id="108" name="Диаграмма 1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47</xdr:col>
      <xdr:colOff>19252</xdr:colOff>
      <xdr:row>522</xdr:row>
      <xdr:rowOff>39517</xdr:rowOff>
    </xdr:from>
    <xdr:to>
      <xdr:col>62</xdr:col>
      <xdr:colOff>330502</xdr:colOff>
      <xdr:row>545</xdr:row>
      <xdr:rowOff>4642</xdr:rowOff>
    </xdr:to>
    <xdr:graphicFrame macro="">
      <xdr:nvGraphicFramePr>
        <xdr:cNvPr id="109" name="Диаграмма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47</xdr:col>
      <xdr:colOff>15875</xdr:colOff>
      <xdr:row>555</xdr:row>
      <xdr:rowOff>8659</xdr:rowOff>
    </xdr:from>
    <xdr:to>
      <xdr:col>62</xdr:col>
      <xdr:colOff>327125</xdr:colOff>
      <xdr:row>572</xdr:row>
      <xdr:rowOff>100784</xdr:rowOff>
    </xdr:to>
    <xdr:graphicFrame macro="">
      <xdr:nvGraphicFramePr>
        <xdr:cNvPr id="110" name="Диаграмма 10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46</xdr:col>
      <xdr:colOff>492125</xdr:colOff>
      <xdr:row>574</xdr:row>
      <xdr:rowOff>0</xdr:rowOff>
    </xdr:from>
    <xdr:to>
      <xdr:col>62</xdr:col>
      <xdr:colOff>279500</xdr:colOff>
      <xdr:row>593</xdr:row>
      <xdr:rowOff>155625</xdr:rowOff>
    </xdr:to>
    <xdr:graphicFrame macro="">
      <xdr:nvGraphicFramePr>
        <xdr:cNvPr id="111" name="Диаграмма 1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46</xdr:col>
      <xdr:colOff>476250</xdr:colOff>
      <xdr:row>594</xdr:row>
      <xdr:rowOff>15874</xdr:rowOff>
    </xdr:from>
    <xdr:to>
      <xdr:col>62</xdr:col>
      <xdr:colOff>263625</xdr:colOff>
      <xdr:row>615</xdr:row>
      <xdr:rowOff>107999</xdr:rowOff>
    </xdr:to>
    <xdr:graphicFrame macro="">
      <xdr:nvGraphicFramePr>
        <xdr:cNvPr id="112" name="Диаграмма 1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46</xdr:col>
      <xdr:colOff>508000</xdr:colOff>
      <xdr:row>616</xdr:row>
      <xdr:rowOff>111125</xdr:rowOff>
    </xdr:from>
    <xdr:to>
      <xdr:col>62</xdr:col>
      <xdr:colOff>295375</xdr:colOff>
      <xdr:row>639</xdr:row>
      <xdr:rowOff>187375</xdr:rowOff>
    </xdr:to>
    <xdr:graphicFrame macro="">
      <xdr:nvGraphicFramePr>
        <xdr:cNvPr id="114" name="Диаграмма 1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47</xdr:col>
      <xdr:colOff>15875</xdr:colOff>
      <xdr:row>651</xdr:row>
      <xdr:rowOff>0</xdr:rowOff>
    </xdr:from>
    <xdr:to>
      <xdr:col>62</xdr:col>
      <xdr:colOff>327125</xdr:colOff>
      <xdr:row>671</xdr:row>
      <xdr:rowOff>155625</xdr:rowOff>
    </xdr:to>
    <xdr:graphicFrame macro="">
      <xdr:nvGraphicFramePr>
        <xdr:cNvPr id="115" name="Диаграмма 1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47</xdr:col>
      <xdr:colOff>0</xdr:colOff>
      <xdr:row>672</xdr:row>
      <xdr:rowOff>222250</xdr:rowOff>
    </xdr:from>
    <xdr:to>
      <xdr:col>62</xdr:col>
      <xdr:colOff>311250</xdr:colOff>
      <xdr:row>693</xdr:row>
      <xdr:rowOff>76250</xdr:rowOff>
    </xdr:to>
    <xdr:graphicFrame macro="">
      <xdr:nvGraphicFramePr>
        <xdr:cNvPr id="116" name="Диаграмма 1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47</xdr:col>
      <xdr:colOff>0</xdr:colOff>
      <xdr:row>694</xdr:row>
      <xdr:rowOff>206375</xdr:rowOff>
    </xdr:from>
    <xdr:to>
      <xdr:col>62</xdr:col>
      <xdr:colOff>311250</xdr:colOff>
      <xdr:row>717</xdr:row>
      <xdr:rowOff>12750</xdr:rowOff>
    </xdr:to>
    <xdr:graphicFrame macro="">
      <xdr:nvGraphicFramePr>
        <xdr:cNvPr id="117" name="Диаграмма 1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46</xdr:col>
      <xdr:colOff>508000</xdr:colOff>
      <xdr:row>718</xdr:row>
      <xdr:rowOff>15875</xdr:rowOff>
    </xdr:from>
    <xdr:to>
      <xdr:col>62</xdr:col>
      <xdr:colOff>295375</xdr:colOff>
      <xdr:row>735</xdr:row>
      <xdr:rowOff>0</xdr:rowOff>
    </xdr:to>
    <xdr:graphicFrame macro="">
      <xdr:nvGraphicFramePr>
        <xdr:cNvPr id="118" name="Диаграмма 1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46</xdr:col>
      <xdr:colOff>508000</xdr:colOff>
      <xdr:row>735</xdr:row>
      <xdr:rowOff>142874</xdr:rowOff>
    </xdr:from>
    <xdr:to>
      <xdr:col>62</xdr:col>
      <xdr:colOff>295375</xdr:colOff>
      <xdr:row>758</xdr:row>
      <xdr:rowOff>107999</xdr:rowOff>
    </xdr:to>
    <xdr:graphicFrame macro="">
      <xdr:nvGraphicFramePr>
        <xdr:cNvPr id="119" name="Диаграмма 1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25603" y="4178797"/>
          <a:ext cx="679315" cy="866647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93671" y="534307"/>
          <a:ext cx="794724" cy="79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93671" y="534307"/>
          <a:ext cx="794724" cy="79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0.07581</cdr:x>
      <cdr:y>0.13782</cdr:y>
    </cdr:from>
    <cdr:to>
      <cdr:x>0.9676</cdr:x>
      <cdr:y>0.9041</cdr:y>
    </cdr:to>
    <cdr:cxnSp macro="">
      <cdr:nvCxnSpPr>
        <cdr:cNvPr id="2" name="Прямая соединительная линия 1"/>
        <cdr:cNvCxnSpPr/>
      </cdr:nvCxnSpPr>
      <cdr:spPr>
        <a:xfrm xmlns:a="http://schemas.openxmlformats.org/drawingml/2006/main" flipV="1">
          <a:off x="717765" y="694267"/>
          <a:ext cx="8443169" cy="386025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0099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8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41795" y="521627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0.88685</cdr:x>
      <cdr:y>0.10936</cdr:y>
    </cdr:from>
    <cdr:to>
      <cdr:x>0.97047</cdr:x>
      <cdr:y>0.2703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7318254" y="530392"/>
          <a:ext cx="690026" cy="780573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0.04142</cdr:x>
      <cdr:y>0.10755</cdr:y>
    </cdr:from>
    <cdr:to>
      <cdr:x>0.12504</cdr:x>
      <cdr:y>0.26849</cdr:y>
    </cdr:to>
    <cdr:sp macro="" textlink="">
      <cdr:nvSpPr>
        <cdr:cNvPr id="6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93671" y="534307"/>
          <a:ext cx="794724" cy="7995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vertOverflow="overflow" horzOverflow="overflow" wrap="none" lIns="36000" tIns="36000" rIns="36000" bIns="36000" rtlCol="0" anchor="ctr" anchorCtr="1"/>
        <a:lstStyle xmlns:a="http://schemas.openxmlformats.org/drawingml/2006/main"/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АВ</a:t>
          </a:r>
        </a:p>
      </cdr:txBody>
    </cdr:sp>
  </cdr:relSizeAnchor>
  <cdr:relSizeAnchor xmlns:cdr="http://schemas.openxmlformats.org/drawingml/2006/chartDrawing">
    <cdr:from>
      <cdr:x>0.88134</cdr:x>
      <cdr:y>0.77606</cdr:y>
    </cdr:from>
    <cdr:to>
      <cdr:x>0.96496</cdr:x>
      <cdr:y>0.937</cdr:y>
    </cdr:to>
    <cdr:sp macro="" textlink="">
      <cdr:nvSpPr>
        <cdr:cNvPr id="10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76227" y="3855456"/>
          <a:ext cx="794725" cy="7995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75000"/>
          </a:schemeClr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ВА</a:t>
          </a:r>
        </a:p>
      </cdr:txBody>
    </cdr:sp>
  </cdr:relSizeAnchor>
  <cdr:relSizeAnchor xmlns:cdr="http://schemas.openxmlformats.org/drawingml/2006/chartDrawing">
    <cdr:from>
      <cdr:x>0.04008</cdr:x>
      <cdr:y>0.77602</cdr:y>
    </cdr:from>
    <cdr:to>
      <cdr:x>0.1237</cdr:x>
      <cdr:y>0.93696</cdr:y>
    </cdr:to>
    <cdr:sp macro="" textlink="">
      <cdr:nvSpPr>
        <cdr:cNvPr id="11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380934" y="3855260"/>
          <a:ext cx="794725" cy="799549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ВВ</a:t>
          </a:r>
        </a:p>
      </cdr:txBody>
    </cdr:sp>
  </cdr:relSizeAnchor>
  <cdr:relSizeAnchor xmlns:cdr="http://schemas.openxmlformats.org/drawingml/2006/chartDrawing">
    <cdr:from>
      <cdr:x>0.88022</cdr:x>
      <cdr:y>0.1071</cdr:y>
    </cdr:from>
    <cdr:to>
      <cdr:x>0.96384</cdr:x>
      <cdr:y>0.26804</cdr:y>
    </cdr:to>
    <cdr:sp macro="" textlink="">
      <cdr:nvSpPr>
        <cdr:cNvPr id="12" name="TextBox 1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8337550" y="527049"/>
          <a:ext cx="792055" cy="792025"/>
        </a:xfrm>
        <a:prstGeom xmlns:a="http://schemas.openxmlformats.org/drawingml/2006/main" prst="rect">
          <a:avLst/>
        </a:prstGeom>
        <a:solidFill xmlns:a="http://schemas.openxmlformats.org/drawingml/2006/main">
          <a:srgbClr val="00B050"/>
        </a:solidFill>
        <a:ln xmlns:a="http://schemas.openxmlformats.org/drawingml/2006/main">
          <a:solidFill>
            <a:srgbClr val="0070C0"/>
          </a:solidFill>
        </a:ln>
      </cdr:spPr>
      <cdr:txBody>
        <a:bodyPr xmlns:a="http://schemas.openxmlformats.org/drawingml/2006/main" wrap="none" lIns="36000" tIns="36000" rIns="36000" bIns="36000" rtlCol="0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3200" b="1">
              <a:solidFill>
                <a:sysClr val="windowText" lastClr="000000"/>
              </a:solidFill>
            </a:rPr>
            <a:t>АА</a:t>
          </a:r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0.10536</cdr:x>
      <cdr:y>0.13197</cdr:y>
    </cdr:from>
    <cdr:to>
      <cdr:x>0.96765</cdr:x>
      <cdr:y>0.89845</cdr:y>
    </cdr:to>
    <cdr:cxnSp macro="">
      <cdr:nvCxnSpPr>
        <cdr:cNvPr id="3" name="Прямая соединительная линия 2"/>
        <cdr:cNvCxnSpPr/>
      </cdr:nvCxnSpPr>
      <cdr:spPr>
        <a:xfrm xmlns:a="http://schemas.openxmlformats.org/drawingml/2006/main" flipV="1">
          <a:off x="993775" y="650875"/>
          <a:ext cx="8133108" cy="3780299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rgbClr val="7030A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724"/>
  <sheetViews>
    <sheetView topLeftCell="B1" zoomScale="96" zoomScaleNormal="96" workbookViewId="0">
      <pane xSplit="2" ySplit="7" topLeftCell="D538" activePane="bottomRight" state="frozen"/>
      <selection activeCell="B1" sqref="B1"/>
      <selection pane="topRight" activeCell="D1" sqref="D1"/>
      <selection pane="bottomLeft" activeCell="B8" sqref="B8"/>
      <selection pane="bottomRight" activeCell="G550" sqref="G550"/>
    </sheetView>
  </sheetViews>
  <sheetFormatPr defaultRowHeight="14.25" outlineLevelRow="2" outlineLevelCol="1" x14ac:dyDescent="0.25"/>
  <cols>
    <col min="1" max="1" width="1" style="1" customWidth="1"/>
    <col min="2" max="2" width="7.5703125" style="1" customWidth="1"/>
    <col min="3" max="3" width="48.5703125" style="1" customWidth="1"/>
    <col min="4" max="4" width="10.85546875" style="4" customWidth="1"/>
    <col min="5" max="5" width="10" style="4" customWidth="1"/>
    <col min="6" max="6" width="10.85546875" style="4" customWidth="1"/>
    <col min="7" max="7" width="12.5703125" style="1" customWidth="1"/>
    <col min="8" max="8" width="12.28515625" style="52" customWidth="1"/>
    <col min="9" max="9" width="11.85546875" style="1" customWidth="1"/>
    <col min="10" max="10" width="11.85546875" style="52" customWidth="1"/>
    <col min="11" max="11" width="13.7109375" style="14" customWidth="1"/>
    <col min="12" max="12" width="14.140625" style="14" customWidth="1"/>
    <col min="13" max="13" width="12.28515625" style="14" customWidth="1"/>
    <col min="14" max="14" width="11.7109375" style="14" customWidth="1"/>
    <col min="15" max="15" width="12.5703125" style="1" customWidth="1"/>
    <col min="16" max="16" width="12.28515625" style="1" customWidth="1"/>
    <col min="17" max="17" width="11.85546875" style="1" customWidth="1"/>
    <col min="18" max="18" width="10.85546875" style="1" customWidth="1"/>
    <col min="19" max="19" width="12.5703125" style="1" customWidth="1" outlineLevel="1"/>
    <col min="20" max="20" width="12" style="1" customWidth="1" outlineLevel="1"/>
    <col min="21" max="24" width="5.7109375" style="8" customWidth="1"/>
    <col min="25" max="25" width="2.42578125" style="8" customWidth="1"/>
    <col min="26" max="26" width="37.42578125" style="1" customWidth="1"/>
    <col min="27" max="27" width="14" style="1" customWidth="1"/>
    <col min="28" max="16384" width="9.140625" style="1"/>
  </cols>
  <sheetData>
    <row r="2" spans="1:27" ht="22.5" x14ac:dyDescent="0.25">
      <c r="B2" s="102" t="s">
        <v>39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36"/>
    </row>
    <row r="3" spans="1:27" ht="22.5" x14ac:dyDescent="0.25">
      <c r="B3" s="102" t="s">
        <v>815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36"/>
    </row>
    <row r="4" spans="1:27" ht="18.75" thickBot="1" x14ac:dyDescent="0.3">
      <c r="B4" s="117"/>
      <c r="C4" s="117"/>
      <c r="D4" s="60"/>
      <c r="E4" s="60"/>
      <c r="F4" s="60"/>
      <c r="G4" s="60"/>
      <c r="H4" s="61"/>
      <c r="I4" s="60"/>
      <c r="J4" s="61"/>
      <c r="K4" s="60"/>
      <c r="L4" s="60"/>
      <c r="M4" s="61"/>
      <c r="N4" s="117"/>
      <c r="O4" s="117"/>
      <c r="P4" s="117"/>
      <c r="Q4" s="117"/>
      <c r="R4" s="117"/>
      <c r="U4" s="117"/>
      <c r="V4" s="117"/>
      <c r="W4" s="117"/>
      <c r="X4" s="117"/>
      <c r="Y4" s="117"/>
    </row>
    <row r="5" spans="1:27" ht="22.5" customHeight="1" outlineLevel="1" thickBot="1" x14ac:dyDescent="0.3">
      <c r="B5" s="117"/>
      <c r="C5" s="117"/>
      <c r="D5" s="117"/>
      <c r="E5" s="117"/>
      <c r="F5" s="117"/>
      <c r="G5" s="218"/>
      <c r="H5" s="48"/>
      <c r="I5" s="218"/>
      <c r="J5" s="48"/>
      <c r="K5" s="117"/>
      <c r="L5" s="218"/>
      <c r="M5" s="48"/>
      <c r="N5" s="117"/>
      <c r="O5" s="218"/>
      <c r="P5" s="117"/>
      <c r="Q5" s="117"/>
      <c r="R5" s="117"/>
      <c r="S5" s="66" t="s">
        <v>30</v>
      </c>
      <c r="T5" s="67" t="s">
        <v>32</v>
      </c>
      <c r="U5" s="24"/>
      <c r="V5" s="24"/>
      <c r="W5" s="24"/>
      <c r="X5" s="24"/>
      <c r="Y5" s="117"/>
    </row>
    <row r="6" spans="1:27" ht="22.5" customHeight="1" outlineLevel="1" thickBot="1" x14ac:dyDescent="0.3">
      <c r="G6" s="219"/>
      <c r="H6" s="49"/>
      <c r="I6" s="219"/>
      <c r="J6" s="53"/>
      <c r="L6" s="219"/>
      <c r="M6" s="53"/>
      <c r="O6" s="219"/>
      <c r="P6" s="34"/>
      <c r="Q6" s="34"/>
      <c r="R6" s="34"/>
      <c r="S6" s="65" t="s">
        <v>31</v>
      </c>
      <c r="T6" s="68" t="s">
        <v>33</v>
      </c>
      <c r="U6" s="25">
        <v>21</v>
      </c>
      <c r="V6" s="25">
        <v>11</v>
      </c>
      <c r="W6" s="25">
        <v>22</v>
      </c>
      <c r="X6" s="25">
        <v>12</v>
      </c>
    </row>
    <row r="7" spans="1:27" ht="102" customHeight="1" x14ac:dyDescent="0.25">
      <c r="B7" s="207" t="s">
        <v>2</v>
      </c>
      <c r="C7" s="210" t="s">
        <v>0</v>
      </c>
      <c r="D7" s="166" t="s">
        <v>11</v>
      </c>
      <c r="E7" s="6" t="s">
        <v>12</v>
      </c>
      <c r="F7" s="7" t="s">
        <v>13</v>
      </c>
      <c r="G7" s="15" t="s">
        <v>21</v>
      </c>
      <c r="H7" s="56" t="s">
        <v>29</v>
      </c>
      <c r="I7" s="15" t="s">
        <v>814</v>
      </c>
      <c r="J7" s="56" t="s">
        <v>29</v>
      </c>
      <c r="K7" s="7" t="s">
        <v>817</v>
      </c>
      <c r="L7" s="15" t="s">
        <v>20</v>
      </c>
      <c r="M7" s="56" t="s">
        <v>29</v>
      </c>
      <c r="N7" s="7" t="s">
        <v>34</v>
      </c>
      <c r="O7" s="15" t="s">
        <v>19</v>
      </c>
      <c r="P7" s="56" t="s">
        <v>29</v>
      </c>
      <c r="Q7" s="62" t="s">
        <v>17</v>
      </c>
      <c r="R7" s="62" t="s">
        <v>18</v>
      </c>
      <c r="S7" s="16" t="s">
        <v>4</v>
      </c>
      <c r="T7" s="16" t="s">
        <v>5</v>
      </c>
      <c r="U7" s="213" t="s">
        <v>1</v>
      </c>
      <c r="V7" s="214"/>
      <c r="W7" s="214"/>
      <c r="X7" s="215"/>
      <c r="Y7" s="9"/>
    </row>
    <row r="8" spans="1:27" x14ac:dyDescent="0.25">
      <c r="B8" s="208"/>
      <c r="C8" s="211"/>
      <c r="D8" s="167" t="s">
        <v>10</v>
      </c>
      <c r="E8" s="18" t="s">
        <v>10</v>
      </c>
      <c r="F8" s="33" t="s">
        <v>10</v>
      </c>
      <c r="G8" s="32" t="s">
        <v>14</v>
      </c>
      <c r="H8" s="57" t="s">
        <v>14</v>
      </c>
      <c r="I8" s="28" t="s">
        <v>15</v>
      </c>
      <c r="J8" s="57" t="s">
        <v>14</v>
      </c>
      <c r="K8" s="29" t="s">
        <v>625</v>
      </c>
      <c r="L8" s="30" t="s">
        <v>813</v>
      </c>
      <c r="M8" s="57" t="s">
        <v>14</v>
      </c>
      <c r="N8" s="29" t="s">
        <v>16</v>
      </c>
      <c r="O8" s="28" t="s">
        <v>10</v>
      </c>
      <c r="P8" s="57" t="s">
        <v>14</v>
      </c>
      <c r="Q8" s="63"/>
      <c r="R8" s="63"/>
      <c r="S8" s="31"/>
      <c r="T8" s="31"/>
      <c r="U8" s="20" t="s">
        <v>7</v>
      </c>
      <c r="V8" s="22" t="s">
        <v>6</v>
      </c>
      <c r="W8" s="21" t="s">
        <v>8</v>
      </c>
      <c r="X8" s="27" t="s">
        <v>9</v>
      </c>
      <c r="Y8" s="9"/>
    </row>
    <row r="9" spans="1:27" s="35" customFormat="1" ht="18.75" customHeight="1" thickBot="1" x14ac:dyDescent="0.3">
      <c r="B9" s="209"/>
      <c r="C9" s="212"/>
      <c r="D9" s="216" t="s">
        <v>816</v>
      </c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7"/>
      <c r="Y9" s="34"/>
    </row>
    <row r="10" spans="1:27" ht="30" x14ac:dyDescent="0.25">
      <c r="A10" s="100"/>
      <c r="B10" s="172" t="s">
        <v>40</v>
      </c>
      <c r="C10" s="173" t="s">
        <v>22</v>
      </c>
      <c r="D10" s="168">
        <f>SUM(D12:D35)</f>
        <v>216861.08999999997</v>
      </c>
      <c r="E10" s="71">
        <f>SUM(E12:E35)</f>
        <v>227583.9</v>
      </c>
      <c r="F10" s="72">
        <f>SUM(F12:F35)</f>
        <v>46587.479999999989</v>
      </c>
      <c r="G10" s="11">
        <f>IF(E10&gt;0,ROUND((E10/D10),2),0)</f>
        <v>1.05</v>
      </c>
      <c r="H10" s="50"/>
      <c r="I10" s="12">
        <f>ROUND(F10/E10*365,0)</f>
        <v>75</v>
      </c>
      <c r="J10" s="54"/>
      <c r="K10" s="115">
        <f>SUM(K12:K35)</f>
        <v>1657105.7000000002</v>
      </c>
      <c r="L10" s="12">
        <f>ROUND(K10/E10,0)</f>
        <v>7</v>
      </c>
      <c r="M10" s="55"/>
      <c r="N10" s="116">
        <f>SUM(N12:N35)</f>
        <v>674.30000000000007</v>
      </c>
      <c r="O10" s="69">
        <f>ROUND((E10/N10),0)</f>
        <v>338</v>
      </c>
      <c r="P10" s="55"/>
      <c r="Q10" s="55"/>
      <c r="R10" s="55"/>
      <c r="S10" s="73"/>
      <c r="T10" s="73"/>
      <c r="U10" s="12"/>
      <c r="V10" s="12"/>
      <c r="W10" s="12"/>
      <c r="X10" s="12"/>
    </row>
    <row r="11" spans="1:27" s="43" customFormat="1" ht="18" x14ac:dyDescent="0.25">
      <c r="B11" s="174"/>
      <c r="C11" s="175" t="s">
        <v>28</v>
      </c>
      <c r="D11" s="169"/>
      <c r="E11" s="40"/>
      <c r="F11" s="44"/>
      <c r="G11" s="47">
        <v>1</v>
      </c>
      <c r="H11" s="51"/>
      <c r="I11" s="113">
        <v>85.1</v>
      </c>
      <c r="J11" s="45"/>
      <c r="K11" s="118"/>
      <c r="L11" s="113">
        <v>11.1</v>
      </c>
      <c r="M11" s="41"/>
      <c r="N11" s="188"/>
      <c r="O11" s="113">
        <f>183</f>
        <v>183</v>
      </c>
      <c r="P11" s="41"/>
      <c r="Q11" s="47">
        <v>0</v>
      </c>
      <c r="R11" s="47">
        <v>0</v>
      </c>
      <c r="S11" s="39"/>
      <c r="T11" s="39"/>
      <c r="U11" s="46"/>
      <c r="V11" s="46"/>
      <c r="W11" s="46"/>
      <c r="X11" s="46"/>
      <c r="Y11" s="42"/>
    </row>
    <row r="12" spans="1:27" ht="15" customHeight="1" outlineLevel="1" x14ac:dyDescent="0.25">
      <c r="B12" s="176">
        <v>1</v>
      </c>
      <c r="C12" s="177" t="s">
        <v>818</v>
      </c>
      <c r="D12" s="170">
        <v>13109.63</v>
      </c>
      <c r="E12" s="5">
        <v>13203.74</v>
      </c>
      <c r="F12" s="13">
        <v>1001.89</v>
      </c>
      <c r="G12" s="10">
        <f t="shared" ref="G12:G19" si="0">IF(E12&gt;0,ROUND((E12/D12),2),0)</f>
        <v>1.01</v>
      </c>
      <c r="H12" s="58">
        <f>G12-$G$11</f>
        <v>1.0000000000000009E-2</v>
      </c>
      <c r="I12" s="3">
        <f>ROUND(F12/E12*365,0)</f>
        <v>28</v>
      </c>
      <c r="J12" s="58">
        <f>-(ROUND(I12/$I$11-100%,2))</f>
        <v>0.67</v>
      </c>
      <c r="K12" s="81">
        <v>68756</v>
      </c>
      <c r="L12" s="112">
        <f>ROUND(K12/E12,1)</f>
        <v>5.2</v>
      </c>
      <c r="M12" s="58">
        <f>-ROUND(L12/$L$11-100%,2)</f>
        <v>0.53</v>
      </c>
      <c r="N12" s="110">
        <v>30.8</v>
      </c>
      <c r="O12" s="59">
        <f>ROUND((E12/N12),0)</f>
        <v>429</v>
      </c>
      <c r="P12" s="58">
        <f>ROUND(O12/$O$11-100%,2)</f>
        <v>1.34</v>
      </c>
      <c r="Q12" s="64">
        <f t="shared" ref="Q12:Q35" si="1">H12+J12</f>
        <v>0.68</v>
      </c>
      <c r="R12" s="64">
        <f>M12+P12</f>
        <v>1.87</v>
      </c>
      <c r="S12" s="26">
        <f>IF(Q12&gt;=$Q$11,1,2)</f>
        <v>1</v>
      </c>
      <c r="T12" s="26">
        <f>IF(R12&gt;=$R$11,10,20)</f>
        <v>10</v>
      </c>
      <c r="U12" s="23">
        <f>IF(S12+T12=21,$U$8,0)</f>
        <v>0</v>
      </c>
      <c r="V12" s="114" t="str">
        <f>IF(S12+T12=11,$V$8,0)</f>
        <v>АА</v>
      </c>
      <c r="W12" s="23">
        <f>IF(S12+T12=22,$W$8,0)</f>
        <v>0</v>
      </c>
      <c r="X12" s="17">
        <f>IF(S12+T12=12,$X$8,0)</f>
        <v>0</v>
      </c>
      <c r="Z12" s="160"/>
      <c r="AA12" s="160"/>
    </row>
    <row r="13" spans="1:27" ht="15" customHeight="1" outlineLevel="1" x14ac:dyDescent="0.25">
      <c r="B13" s="176">
        <v>2</v>
      </c>
      <c r="C13" s="177" t="s">
        <v>819</v>
      </c>
      <c r="D13" s="170">
        <v>4566.99</v>
      </c>
      <c r="E13" s="5">
        <v>4740.51</v>
      </c>
      <c r="F13" s="13">
        <v>625.49</v>
      </c>
      <c r="G13" s="10">
        <f t="shared" si="0"/>
        <v>1.04</v>
      </c>
      <c r="H13" s="58">
        <f t="shared" ref="H13:H35" si="2">G13-$G$11</f>
        <v>4.0000000000000036E-2</v>
      </c>
      <c r="I13" s="3">
        <f t="shared" ref="I13:I35" si="3">ROUND(F13/E13*365,0)</f>
        <v>48</v>
      </c>
      <c r="J13" s="58">
        <f t="shared" ref="J13:J35" si="4">-(ROUND(I13/$I$11-100%,2))</f>
        <v>0.44</v>
      </c>
      <c r="K13" s="81">
        <v>46298.900000000009</v>
      </c>
      <c r="L13" s="112">
        <f t="shared" ref="L13:L19" si="5">ROUND(K13/E13,1)</f>
        <v>9.8000000000000007</v>
      </c>
      <c r="M13" s="58">
        <f t="shared" ref="M13:M35" si="6">-ROUND(L13/$L$11-100%,2)</f>
        <v>0.12</v>
      </c>
      <c r="N13" s="110">
        <v>17.8</v>
      </c>
      <c r="O13" s="59">
        <f t="shared" ref="O13:O19" si="7">ROUND((E13/N13),0)</f>
        <v>266</v>
      </c>
      <c r="P13" s="58">
        <f t="shared" ref="P13:P35" si="8">ROUND(O13/$O$11-100%,2)</f>
        <v>0.45</v>
      </c>
      <c r="Q13" s="64">
        <f t="shared" si="1"/>
        <v>0.48000000000000004</v>
      </c>
      <c r="R13" s="64">
        <f t="shared" ref="R13:R30" si="9">M13+P13</f>
        <v>0.57000000000000006</v>
      </c>
      <c r="S13" s="26">
        <f t="shared" ref="S13:S35" si="10">IF(Q13&gt;=$Q$11,1,2)</f>
        <v>1</v>
      </c>
      <c r="T13" s="26">
        <f t="shared" ref="T13:T35" si="11">IF(R13&gt;=$R$11,10,20)</f>
        <v>10</v>
      </c>
      <c r="U13" s="23">
        <f t="shared" ref="U13:U35" si="12">IF(S13+T13=21,$U$8,0)</f>
        <v>0</v>
      </c>
      <c r="V13" s="19" t="str">
        <f t="shared" ref="V13:V35" si="13">IF(S13+T13=11,$V$8,0)</f>
        <v>АА</v>
      </c>
      <c r="W13" s="23">
        <f t="shared" ref="W13:W35" si="14">IF(S13+T13=22,$W$8,0)</f>
        <v>0</v>
      </c>
      <c r="X13" s="17">
        <f t="shared" ref="X13:X35" si="15">IF(S13+T13=12,$X$8,0)</f>
        <v>0</v>
      </c>
      <c r="Z13" s="160"/>
      <c r="AA13" s="160"/>
    </row>
    <row r="14" spans="1:27" ht="15" customHeight="1" outlineLevel="1" x14ac:dyDescent="0.25">
      <c r="B14" s="176">
        <v>3</v>
      </c>
      <c r="C14" s="177" t="s">
        <v>820</v>
      </c>
      <c r="D14" s="170">
        <v>20159.47</v>
      </c>
      <c r="E14" s="5">
        <v>19981.71</v>
      </c>
      <c r="F14" s="13">
        <v>6181.76</v>
      </c>
      <c r="G14" s="10">
        <f t="shared" si="0"/>
        <v>0.99</v>
      </c>
      <c r="H14" s="58">
        <f t="shared" si="2"/>
        <v>-1.0000000000000009E-2</v>
      </c>
      <c r="I14" s="3">
        <f t="shared" si="3"/>
        <v>113</v>
      </c>
      <c r="J14" s="58">
        <f t="shared" si="4"/>
        <v>-0.33</v>
      </c>
      <c r="K14" s="81">
        <v>100722.4</v>
      </c>
      <c r="L14" s="112">
        <f t="shared" si="5"/>
        <v>5</v>
      </c>
      <c r="M14" s="58">
        <f t="shared" si="6"/>
        <v>0.55000000000000004</v>
      </c>
      <c r="N14" s="110">
        <v>37</v>
      </c>
      <c r="O14" s="59">
        <f t="shared" si="7"/>
        <v>540</v>
      </c>
      <c r="P14" s="58">
        <f t="shared" si="8"/>
        <v>1.95</v>
      </c>
      <c r="Q14" s="64">
        <f t="shared" si="1"/>
        <v>-0.34</v>
      </c>
      <c r="R14" s="64">
        <f t="shared" si="9"/>
        <v>2.5</v>
      </c>
      <c r="S14" s="26">
        <f t="shared" si="10"/>
        <v>2</v>
      </c>
      <c r="T14" s="26">
        <f t="shared" si="11"/>
        <v>10</v>
      </c>
      <c r="U14" s="23">
        <f t="shared" si="12"/>
        <v>0</v>
      </c>
      <c r="V14" s="19">
        <f t="shared" si="13"/>
        <v>0</v>
      </c>
      <c r="W14" s="23">
        <f t="shared" si="14"/>
        <v>0</v>
      </c>
      <c r="X14" s="17" t="str">
        <f t="shared" si="15"/>
        <v>ВА</v>
      </c>
      <c r="Z14" s="160"/>
      <c r="AA14" s="160"/>
    </row>
    <row r="15" spans="1:27" ht="15" customHeight="1" outlineLevel="1" x14ac:dyDescent="0.25">
      <c r="B15" s="176">
        <v>4</v>
      </c>
      <c r="C15" s="177" t="s">
        <v>821</v>
      </c>
      <c r="D15" s="170">
        <v>10764.5</v>
      </c>
      <c r="E15" s="5">
        <v>10676.630000000001</v>
      </c>
      <c r="F15" s="13">
        <v>1767.87</v>
      </c>
      <c r="G15" s="10">
        <f t="shared" si="0"/>
        <v>0.99</v>
      </c>
      <c r="H15" s="58">
        <f t="shared" si="2"/>
        <v>-1.0000000000000009E-2</v>
      </c>
      <c r="I15" s="3">
        <f t="shared" si="3"/>
        <v>60</v>
      </c>
      <c r="J15" s="58">
        <f t="shared" si="4"/>
        <v>0.28999999999999998</v>
      </c>
      <c r="K15" s="81">
        <v>125614.7</v>
      </c>
      <c r="L15" s="112">
        <f t="shared" si="5"/>
        <v>11.8</v>
      </c>
      <c r="M15" s="58">
        <f t="shared" si="6"/>
        <v>-0.06</v>
      </c>
      <c r="N15" s="110">
        <v>52.4</v>
      </c>
      <c r="O15" s="59">
        <f t="shared" si="7"/>
        <v>204</v>
      </c>
      <c r="P15" s="58">
        <f t="shared" si="8"/>
        <v>0.11</v>
      </c>
      <c r="Q15" s="64">
        <f t="shared" si="1"/>
        <v>0.27999999999999997</v>
      </c>
      <c r="R15" s="64">
        <f t="shared" si="9"/>
        <v>0.05</v>
      </c>
      <c r="S15" s="26">
        <f t="shared" si="10"/>
        <v>1</v>
      </c>
      <c r="T15" s="26">
        <f t="shared" si="11"/>
        <v>10</v>
      </c>
      <c r="U15" s="23">
        <f t="shared" si="12"/>
        <v>0</v>
      </c>
      <c r="V15" s="19" t="str">
        <f t="shared" si="13"/>
        <v>АА</v>
      </c>
      <c r="W15" s="23">
        <f t="shared" si="14"/>
        <v>0</v>
      </c>
      <c r="X15" s="17">
        <f t="shared" si="15"/>
        <v>0</v>
      </c>
      <c r="Z15" s="160"/>
      <c r="AA15" s="160"/>
    </row>
    <row r="16" spans="1:27" ht="15" customHeight="1" outlineLevel="1" x14ac:dyDescent="0.25">
      <c r="B16" s="176">
        <v>5</v>
      </c>
      <c r="C16" s="177" t="s">
        <v>822</v>
      </c>
      <c r="D16" s="170">
        <v>7670.77</v>
      </c>
      <c r="E16" s="5">
        <v>7832.02</v>
      </c>
      <c r="F16" s="13">
        <v>879.75</v>
      </c>
      <c r="G16" s="10">
        <f t="shared" si="0"/>
        <v>1.02</v>
      </c>
      <c r="H16" s="58">
        <f t="shared" si="2"/>
        <v>2.0000000000000018E-2</v>
      </c>
      <c r="I16" s="3">
        <f t="shared" si="3"/>
        <v>41</v>
      </c>
      <c r="J16" s="58">
        <f t="shared" si="4"/>
        <v>0.52</v>
      </c>
      <c r="K16" s="81">
        <v>65027.999999999985</v>
      </c>
      <c r="L16" s="112">
        <f t="shared" si="5"/>
        <v>8.3000000000000007</v>
      </c>
      <c r="M16" s="58">
        <f t="shared" si="6"/>
        <v>0.25</v>
      </c>
      <c r="N16" s="110">
        <v>17.899999999999999</v>
      </c>
      <c r="O16" s="59">
        <f t="shared" si="7"/>
        <v>438</v>
      </c>
      <c r="P16" s="58">
        <f t="shared" si="8"/>
        <v>1.39</v>
      </c>
      <c r="Q16" s="64">
        <f t="shared" si="1"/>
        <v>0.54</v>
      </c>
      <c r="R16" s="64">
        <f t="shared" si="9"/>
        <v>1.64</v>
      </c>
      <c r="S16" s="26">
        <f t="shared" si="10"/>
        <v>1</v>
      </c>
      <c r="T16" s="26">
        <f t="shared" si="11"/>
        <v>10</v>
      </c>
      <c r="U16" s="23">
        <f t="shared" si="12"/>
        <v>0</v>
      </c>
      <c r="V16" s="19" t="str">
        <f t="shared" si="13"/>
        <v>АА</v>
      </c>
      <c r="W16" s="23">
        <f t="shared" si="14"/>
        <v>0</v>
      </c>
      <c r="X16" s="17">
        <f t="shared" si="15"/>
        <v>0</v>
      </c>
      <c r="Z16" s="160"/>
      <c r="AA16" s="160"/>
    </row>
    <row r="17" spans="2:27" ht="15" customHeight="1" outlineLevel="1" x14ac:dyDescent="0.25">
      <c r="B17" s="176">
        <v>6</v>
      </c>
      <c r="C17" s="177" t="s">
        <v>823</v>
      </c>
      <c r="D17" s="170">
        <v>4967.74</v>
      </c>
      <c r="E17" s="5">
        <v>4378.7699999999995</v>
      </c>
      <c r="F17" s="13">
        <v>2258.9699999999998</v>
      </c>
      <c r="G17" s="10">
        <f t="shared" si="0"/>
        <v>0.88</v>
      </c>
      <c r="H17" s="58">
        <f t="shared" si="2"/>
        <v>-0.12</v>
      </c>
      <c r="I17" s="3">
        <f t="shared" si="3"/>
        <v>188</v>
      </c>
      <c r="J17" s="58">
        <f t="shared" si="4"/>
        <v>-1.21</v>
      </c>
      <c r="K17" s="81">
        <v>40338.799999999996</v>
      </c>
      <c r="L17" s="112">
        <f t="shared" si="5"/>
        <v>9.1999999999999993</v>
      </c>
      <c r="M17" s="58">
        <f t="shared" si="6"/>
        <v>0.17</v>
      </c>
      <c r="N17" s="110">
        <v>15.2</v>
      </c>
      <c r="O17" s="59">
        <f t="shared" si="7"/>
        <v>288</v>
      </c>
      <c r="P17" s="58">
        <f t="shared" si="8"/>
        <v>0.56999999999999995</v>
      </c>
      <c r="Q17" s="64">
        <f t="shared" si="1"/>
        <v>-1.33</v>
      </c>
      <c r="R17" s="64">
        <f t="shared" si="9"/>
        <v>0.74</v>
      </c>
      <c r="S17" s="26">
        <f t="shared" si="10"/>
        <v>2</v>
      </c>
      <c r="T17" s="26">
        <f t="shared" si="11"/>
        <v>10</v>
      </c>
      <c r="U17" s="23">
        <f t="shared" si="12"/>
        <v>0</v>
      </c>
      <c r="V17" s="19">
        <f t="shared" si="13"/>
        <v>0</v>
      </c>
      <c r="W17" s="23">
        <f t="shared" si="14"/>
        <v>0</v>
      </c>
      <c r="X17" s="17" t="str">
        <f t="shared" si="15"/>
        <v>ВА</v>
      </c>
      <c r="Y17" s="1"/>
      <c r="Z17" s="160"/>
      <c r="AA17" s="160"/>
    </row>
    <row r="18" spans="2:27" ht="15" customHeight="1" outlineLevel="1" x14ac:dyDescent="0.25">
      <c r="B18" s="176">
        <v>7</v>
      </c>
      <c r="C18" s="177" t="s">
        <v>824</v>
      </c>
      <c r="D18" s="170">
        <v>12104.740000000002</v>
      </c>
      <c r="E18" s="5">
        <v>12556.609999999999</v>
      </c>
      <c r="F18" s="13">
        <v>3226.13</v>
      </c>
      <c r="G18" s="10">
        <f t="shared" si="0"/>
        <v>1.04</v>
      </c>
      <c r="H18" s="58">
        <f t="shared" si="2"/>
        <v>4.0000000000000036E-2</v>
      </c>
      <c r="I18" s="3">
        <f t="shared" si="3"/>
        <v>94</v>
      </c>
      <c r="J18" s="58">
        <f t="shared" si="4"/>
        <v>-0.1</v>
      </c>
      <c r="K18" s="81">
        <v>70179.199999999997</v>
      </c>
      <c r="L18" s="112">
        <f t="shared" si="5"/>
        <v>5.6</v>
      </c>
      <c r="M18" s="58">
        <f t="shared" si="6"/>
        <v>0.5</v>
      </c>
      <c r="N18" s="110">
        <v>19.3</v>
      </c>
      <c r="O18" s="59">
        <f t="shared" si="7"/>
        <v>651</v>
      </c>
      <c r="P18" s="58">
        <f t="shared" si="8"/>
        <v>2.56</v>
      </c>
      <c r="Q18" s="64">
        <f t="shared" si="1"/>
        <v>-5.999999999999997E-2</v>
      </c>
      <c r="R18" s="64">
        <f t="shared" si="9"/>
        <v>3.06</v>
      </c>
      <c r="S18" s="26">
        <f t="shared" si="10"/>
        <v>2</v>
      </c>
      <c r="T18" s="26">
        <f t="shared" si="11"/>
        <v>10</v>
      </c>
      <c r="U18" s="23">
        <f t="shared" si="12"/>
        <v>0</v>
      </c>
      <c r="V18" s="19">
        <f t="shared" si="13"/>
        <v>0</v>
      </c>
      <c r="W18" s="23">
        <f t="shared" si="14"/>
        <v>0</v>
      </c>
      <c r="X18" s="17" t="str">
        <f t="shared" si="15"/>
        <v>ВА</v>
      </c>
      <c r="Y18" s="1"/>
      <c r="Z18" s="160"/>
      <c r="AA18" s="160"/>
    </row>
    <row r="19" spans="2:27" ht="15" customHeight="1" outlineLevel="1" x14ac:dyDescent="0.25">
      <c r="B19" s="176">
        <v>8</v>
      </c>
      <c r="C19" s="177" t="s">
        <v>825</v>
      </c>
      <c r="D19" s="170">
        <v>4545.7700000000004</v>
      </c>
      <c r="E19" s="5">
        <v>4603.42</v>
      </c>
      <c r="F19" s="13">
        <v>491.36</v>
      </c>
      <c r="G19" s="10">
        <f t="shared" si="0"/>
        <v>1.01</v>
      </c>
      <c r="H19" s="58">
        <f t="shared" si="2"/>
        <v>1.0000000000000009E-2</v>
      </c>
      <c r="I19" s="3">
        <f t="shared" si="3"/>
        <v>39</v>
      </c>
      <c r="J19" s="58">
        <f t="shared" si="4"/>
        <v>0.54</v>
      </c>
      <c r="K19" s="81">
        <v>55068.100000000006</v>
      </c>
      <c r="L19" s="112">
        <f t="shared" si="5"/>
        <v>12</v>
      </c>
      <c r="M19" s="58">
        <f t="shared" si="6"/>
        <v>-0.08</v>
      </c>
      <c r="N19" s="110">
        <v>17.600000000000001</v>
      </c>
      <c r="O19" s="59">
        <f t="shared" si="7"/>
        <v>262</v>
      </c>
      <c r="P19" s="58">
        <f t="shared" si="8"/>
        <v>0.43</v>
      </c>
      <c r="Q19" s="64">
        <f t="shared" si="1"/>
        <v>0.55000000000000004</v>
      </c>
      <c r="R19" s="64">
        <f t="shared" si="9"/>
        <v>0.35</v>
      </c>
      <c r="S19" s="26">
        <f t="shared" si="10"/>
        <v>1</v>
      </c>
      <c r="T19" s="26">
        <f t="shared" si="11"/>
        <v>10</v>
      </c>
      <c r="U19" s="23">
        <f t="shared" si="12"/>
        <v>0</v>
      </c>
      <c r="V19" s="19" t="str">
        <f t="shared" si="13"/>
        <v>АА</v>
      </c>
      <c r="W19" s="23">
        <f t="shared" si="14"/>
        <v>0</v>
      </c>
      <c r="X19" s="17">
        <f t="shared" si="15"/>
        <v>0</v>
      </c>
      <c r="Y19" s="1"/>
      <c r="Z19" s="160"/>
      <c r="AA19" s="160"/>
    </row>
    <row r="20" spans="2:27" ht="15" customHeight="1" outlineLevel="1" x14ac:dyDescent="0.25">
      <c r="B20" s="176">
        <v>9</v>
      </c>
      <c r="C20" s="177" t="s">
        <v>826</v>
      </c>
      <c r="D20" s="170">
        <v>5535.9900000000007</v>
      </c>
      <c r="E20" s="5">
        <v>6084.57</v>
      </c>
      <c r="F20" s="13">
        <v>1008.42</v>
      </c>
      <c r="G20" s="10">
        <f t="shared" ref="G20" si="16">IF(E20&gt;0,ROUND((E20/D20),2),0)</f>
        <v>1.1000000000000001</v>
      </c>
      <c r="H20" s="58">
        <f t="shared" si="2"/>
        <v>0.10000000000000009</v>
      </c>
      <c r="I20" s="3">
        <f t="shared" si="3"/>
        <v>60</v>
      </c>
      <c r="J20" s="58">
        <f t="shared" si="4"/>
        <v>0.28999999999999998</v>
      </c>
      <c r="K20" s="81">
        <v>58044.5</v>
      </c>
      <c r="L20" s="112">
        <f t="shared" ref="L20" si="17">ROUND(K20/E20,1)</f>
        <v>9.5</v>
      </c>
      <c r="M20" s="58">
        <f t="shared" si="6"/>
        <v>0.14000000000000001</v>
      </c>
      <c r="N20" s="110">
        <v>23.6</v>
      </c>
      <c r="O20" s="59">
        <f t="shared" ref="O20" si="18">ROUND((E20/N20),0)</f>
        <v>258</v>
      </c>
      <c r="P20" s="58">
        <f t="shared" si="8"/>
        <v>0.41</v>
      </c>
      <c r="Q20" s="64">
        <f t="shared" si="1"/>
        <v>0.39000000000000007</v>
      </c>
      <c r="R20" s="64">
        <f t="shared" si="9"/>
        <v>0.55000000000000004</v>
      </c>
      <c r="S20" s="26">
        <f t="shared" si="10"/>
        <v>1</v>
      </c>
      <c r="T20" s="26">
        <f t="shared" si="11"/>
        <v>10</v>
      </c>
      <c r="U20" s="23">
        <f t="shared" si="12"/>
        <v>0</v>
      </c>
      <c r="V20" s="19" t="str">
        <f t="shared" si="13"/>
        <v>АА</v>
      </c>
      <c r="W20" s="23">
        <f t="shared" si="14"/>
        <v>0</v>
      </c>
      <c r="X20" s="17">
        <f t="shared" si="15"/>
        <v>0</v>
      </c>
      <c r="Y20" s="1"/>
      <c r="Z20" s="160"/>
      <c r="AA20" s="160"/>
    </row>
    <row r="21" spans="2:27" ht="15" customHeight="1" outlineLevel="1" x14ac:dyDescent="0.25">
      <c r="B21" s="176">
        <v>10</v>
      </c>
      <c r="C21" s="177" t="s">
        <v>827</v>
      </c>
      <c r="D21" s="170">
        <v>3970.4799999999996</v>
      </c>
      <c r="E21" s="5">
        <v>3864.7599999999998</v>
      </c>
      <c r="F21" s="13">
        <v>541.72</v>
      </c>
      <c r="G21" s="10">
        <f t="shared" ref="G21:G35" si="19">IF(E21&gt;0,ROUND((E21/D21),2),0)</f>
        <v>0.97</v>
      </c>
      <c r="H21" s="58">
        <f t="shared" si="2"/>
        <v>-3.0000000000000027E-2</v>
      </c>
      <c r="I21" s="3">
        <f t="shared" si="3"/>
        <v>51</v>
      </c>
      <c r="J21" s="58">
        <f t="shared" si="4"/>
        <v>0.4</v>
      </c>
      <c r="K21" s="81">
        <v>47726.100000000006</v>
      </c>
      <c r="L21" s="112">
        <f t="shared" ref="L21:L35" si="20">ROUND(K21/E21,1)</f>
        <v>12.3</v>
      </c>
      <c r="M21" s="58">
        <f t="shared" si="6"/>
        <v>-0.11</v>
      </c>
      <c r="N21" s="110">
        <v>24.8</v>
      </c>
      <c r="O21" s="59">
        <f t="shared" ref="O21:O35" si="21">ROUND((E21/N21),0)</f>
        <v>156</v>
      </c>
      <c r="P21" s="58">
        <f t="shared" si="8"/>
        <v>-0.15</v>
      </c>
      <c r="Q21" s="64">
        <f t="shared" si="1"/>
        <v>0.37</v>
      </c>
      <c r="R21" s="64">
        <f t="shared" si="9"/>
        <v>-0.26</v>
      </c>
      <c r="S21" s="26">
        <f t="shared" si="10"/>
        <v>1</v>
      </c>
      <c r="T21" s="26">
        <f t="shared" si="11"/>
        <v>20</v>
      </c>
      <c r="U21" s="23" t="str">
        <f t="shared" si="12"/>
        <v>АВ</v>
      </c>
      <c r="V21" s="19">
        <f t="shared" si="13"/>
        <v>0</v>
      </c>
      <c r="W21" s="23">
        <f t="shared" si="14"/>
        <v>0</v>
      </c>
      <c r="X21" s="17">
        <f t="shared" si="15"/>
        <v>0</v>
      </c>
      <c r="Y21" s="1"/>
      <c r="Z21" s="160"/>
      <c r="AA21" s="160"/>
    </row>
    <row r="22" spans="2:27" ht="15" customHeight="1" outlineLevel="1" x14ac:dyDescent="0.25">
      <c r="B22" s="176">
        <v>11</v>
      </c>
      <c r="C22" s="177" t="s">
        <v>828</v>
      </c>
      <c r="D22" s="170">
        <v>9614.0099999999984</v>
      </c>
      <c r="E22" s="5">
        <v>9888.15</v>
      </c>
      <c r="F22" s="13">
        <v>3992.86</v>
      </c>
      <c r="G22" s="10">
        <f t="shared" si="19"/>
        <v>1.03</v>
      </c>
      <c r="H22" s="58">
        <f t="shared" si="2"/>
        <v>3.0000000000000027E-2</v>
      </c>
      <c r="I22" s="3">
        <f t="shared" si="3"/>
        <v>147</v>
      </c>
      <c r="J22" s="58">
        <f t="shared" si="4"/>
        <v>-0.73</v>
      </c>
      <c r="K22" s="81">
        <v>85772.9</v>
      </c>
      <c r="L22" s="112">
        <f t="shared" si="20"/>
        <v>8.6999999999999993</v>
      </c>
      <c r="M22" s="58">
        <f t="shared" si="6"/>
        <v>0.22</v>
      </c>
      <c r="N22" s="110">
        <v>31.9</v>
      </c>
      <c r="O22" s="59">
        <f t="shared" si="21"/>
        <v>310</v>
      </c>
      <c r="P22" s="58">
        <f t="shared" si="8"/>
        <v>0.69</v>
      </c>
      <c r="Q22" s="64">
        <f t="shared" si="1"/>
        <v>-0.7</v>
      </c>
      <c r="R22" s="64">
        <f t="shared" si="9"/>
        <v>0.90999999999999992</v>
      </c>
      <c r="S22" s="26">
        <f t="shared" si="10"/>
        <v>2</v>
      </c>
      <c r="T22" s="26">
        <f t="shared" si="11"/>
        <v>10</v>
      </c>
      <c r="U22" s="23">
        <f t="shared" si="12"/>
        <v>0</v>
      </c>
      <c r="V22" s="19">
        <f t="shared" si="13"/>
        <v>0</v>
      </c>
      <c r="W22" s="23">
        <f t="shared" si="14"/>
        <v>0</v>
      </c>
      <c r="X22" s="17" t="str">
        <f t="shared" si="15"/>
        <v>ВА</v>
      </c>
      <c r="Y22" s="1"/>
      <c r="Z22" s="160"/>
      <c r="AA22" s="160"/>
    </row>
    <row r="23" spans="2:27" ht="15" customHeight="1" outlineLevel="1" x14ac:dyDescent="0.25">
      <c r="B23" s="176">
        <v>12</v>
      </c>
      <c r="C23" s="177" t="s">
        <v>829</v>
      </c>
      <c r="D23" s="170">
        <v>6667.25</v>
      </c>
      <c r="E23" s="5">
        <v>6857</v>
      </c>
      <c r="F23" s="13">
        <v>928.26</v>
      </c>
      <c r="G23" s="10">
        <f t="shared" si="19"/>
        <v>1.03</v>
      </c>
      <c r="H23" s="58">
        <f t="shared" si="2"/>
        <v>3.0000000000000027E-2</v>
      </c>
      <c r="I23" s="3">
        <f t="shared" si="3"/>
        <v>49</v>
      </c>
      <c r="J23" s="58">
        <f t="shared" si="4"/>
        <v>0.42</v>
      </c>
      <c r="K23" s="81">
        <v>70003.700000000012</v>
      </c>
      <c r="L23" s="112">
        <f t="shared" si="20"/>
        <v>10.199999999999999</v>
      </c>
      <c r="M23" s="58">
        <f t="shared" si="6"/>
        <v>0.08</v>
      </c>
      <c r="N23" s="110">
        <v>24.1</v>
      </c>
      <c r="O23" s="59">
        <f t="shared" si="21"/>
        <v>285</v>
      </c>
      <c r="P23" s="58">
        <f t="shared" si="8"/>
        <v>0.56000000000000005</v>
      </c>
      <c r="Q23" s="64">
        <f t="shared" si="1"/>
        <v>0.45</v>
      </c>
      <c r="R23" s="64">
        <f t="shared" si="9"/>
        <v>0.64</v>
      </c>
      <c r="S23" s="26">
        <f t="shared" si="10"/>
        <v>1</v>
      </c>
      <c r="T23" s="26">
        <f t="shared" si="11"/>
        <v>10</v>
      </c>
      <c r="U23" s="23">
        <f t="shared" si="12"/>
        <v>0</v>
      </c>
      <c r="V23" s="19" t="str">
        <f t="shared" si="13"/>
        <v>АА</v>
      </c>
      <c r="W23" s="23">
        <f t="shared" si="14"/>
        <v>0</v>
      </c>
      <c r="X23" s="17">
        <f t="shared" si="15"/>
        <v>0</v>
      </c>
      <c r="Y23" s="1"/>
      <c r="Z23" s="160"/>
      <c r="AA23" s="160"/>
    </row>
    <row r="24" spans="2:27" ht="15" customHeight="1" outlineLevel="1" x14ac:dyDescent="0.25">
      <c r="B24" s="176">
        <v>13</v>
      </c>
      <c r="C24" s="177" t="s">
        <v>830</v>
      </c>
      <c r="D24" s="170">
        <v>8785.7199999999993</v>
      </c>
      <c r="E24" s="5">
        <v>14581.73</v>
      </c>
      <c r="F24" s="13">
        <v>7431.01</v>
      </c>
      <c r="G24" s="10">
        <f t="shared" si="19"/>
        <v>1.66</v>
      </c>
      <c r="H24" s="58">
        <f t="shared" si="2"/>
        <v>0.65999999999999992</v>
      </c>
      <c r="I24" s="3">
        <f t="shared" si="3"/>
        <v>186</v>
      </c>
      <c r="J24" s="58">
        <f t="shared" si="4"/>
        <v>-1.19</v>
      </c>
      <c r="K24" s="81">
        <v>78386.2</v>
      </c>
      <c r="L24" s="112">
        <f t="shared" si="20"/>
        <v>5.4</v>
      </c>
      <c r="M24" s="58">
        <f t="shared" si="6"/>
        <v>0.51</v>
      </c>
      <c r="N24" s="110">
        <v>28.5</v>
      </c>
      <c r="O24" s="59">
        <f t="shared" si="21"/>
        <v>512</v>
      </c>
      <c r="P24" s="58">
        <f t="shared" si="8"/>
        <v>1.8</v>
      </c>
      <c r="Q24" s="64">
        <f t="shared" si="1"/>
        <v>-0.53</v>
      </c>
      <c r="R24" s="64">
        <f t="shared" si="9"/>
        <v>2.31</v>
      </c>
      <c r="S24" s="26">
        <f t="shared" si="10"/>
        <v>2</v>
      </c>
      <c r="T24" s="26">
        <f t="shared" si="11"/>
        <v>10</v>
      </c>
      <c r="U24" s="23">
        <f t="shared" si="12"/>
        <v>0</v>
      </c>
      <c r="V24" s="19">
        <f t="shared" si="13"/>
        <v>0</v>
      </c>
      <c r="W24" s="23">
        <f t="shared" si="14"/>
        <v>0</v>
      </c>
      <c r="X24" s="17" t="str">
        <f t="shared" si="15"/>
        <v>ВА</v>
      </c>
      <c r="Y24" s="1"/>
      <c r="Z24" s="160"/>
      <c r="AA24" s="160"/>
    </row>
    <row r="25" spans="2:27" ht="15" customHeight="1" outlineLevel="1" x14ac:dyDescent="0.25">
      <c r="B25" s="176">
        <v>14</v>
      </c>
      <c r="C25" s="177" t="s">
        <v>831</v>
      </c>
      <c r="D25" s="170">
        <v>11169.37</v>
      </c>
      <c r="E25" s="5">
        <v>10981.3</v>
      </c>
      <c r="F25" s="13">
        <v>1696.06</v>
      </c>
      <c r="G25" s="10">
        <f t="shared" si="19"/>
        <v>0.98</v>
      </c>
      <c r="H25" s="58">
        <f t="shared" si="2"/>
        <v>-2.0000000000000018E-2</v>
      </c>
      <c r="I25" s="3">
        <f t="shared" si="3"/>
        <v>56</v>
      </c>
      <c r="J25" s="58">
        <f t="shared" si="4"/>
        <v>0.34</v>
      </c>
      <c r="K25" s="81">
        <v>77575</v>
      </c>
      <c r="L25" s="112">
        <f t="shared" si="20"/>
        <v>7.1</v>
      </c>
      <c r="M25" s="58">
        <f t="shared" si="6"/>
        <v>0.36</v>
      </c>
      <c r="N25" s="110">
        <v>31.2</v>
      </c>
      <c r="O25" s="59">
        <f t="shared" si="21"/>
        <v>352</v>
      </c>
      <c r="P25" s="58">
        <f t="shared" si="8"/>
        <v>0.92</v>
      </c>
      <c r="Q25" s="64">
        <f t="shared" si="1"/>
        <v>0.32</v>
      </c>
      <c r="R25" s="64">
        <f t="shared" si="9"/>
        <v>1.28</v>
      </c>
      <c r="S25" s="26">
        <f t="shared" si="10"/>
        <v>1</v>
      </c>
      <c r="T25" s="26">
        <f t="shared" si="11"/>
        <v>10</v>
      </c>
      <c r="U25" s="23">
        <f t="shared" si="12"/>
        <v>0</v>
      </c>
      <c r="V25" s="19" t="str">
        <f t="shared" si="13"/>
        <v>АА</v>
      </c>
      <c r="W25" s="23">
        <f t="shared" si="14"/>
        <v>0</v>
      </c>
      <c r="X25" s="17">
        <f t="shared" si="15"/>
        <v>0</v>
      </c>
      <c r="Y25" s="1"/>
      <c r="Z25" s="160"/>
      <c r="AA25" s="160"/>
    </row>
    <row r="26" spans="2:27" ht="15" customHeight="1" outlineLevel="1" x14ac:dyDescent="0.25">
      <c r="B26" s="176">
        <v>15</v>
      </c>
      <c r="C26" s="177" t="s">
        <v>832</v>
      </c>
      <c r="D26" s="170">
        <v>5137.97</v>
      </c>
      <c r="E26" s="5">
        <v>5281.29</v>
      </c>
      <c r="F26" s="13">
        <v>779.69</v>
      </c>
      <c r="G26" s="10">
        <f t="shared" si="19"/>
        <v>1.03</v>
      </c>
      <c r="H26" s="58">
        <f t="shared" si="2"/>
        <v>3.0000000000000027E-2</v>
      </c>
      <c r="I26" s="3">
        <f t="shared" si="3"/>
        <v>54</v>
      </c>
      <c r="J26" s="58">
        <f t="shared" si="4"/>
        <v>0.37</v>
      </c>
      <c r="K26" s="81">
        <v>39645.800000000003</v>
      </c>
      <c r="L26" s="112">
        <f t="shared" si="20"/>
        <v>7.5</v>
      </c>
      <c r="M26" s="58">
        <f t="shared" si="6"/>
        <v>0.32</v>
      </c>
      <c r="N26" s="110">
        <v>14.5</v>
      </c>
      <c r="O26" s="59">
        <f t="shared" si="21"/>
        <v>364</v>
      </c>
      <c r="P26" s="58">
        <f t="shared" si="8"/>
        <v>0.99</v>
      </c>
      <c r="Q26" s="64">
        <f t="shared" si="1"/>
        <v>0.4</v>
      </c>
      <c r="R26" s="64">
        <f t="shared" si="9"/>
        <v>1.31</v>
      </c>
      <c r="S26" s="26">
        <f t="shared" si="10"/>
        <v>1</v>
      </c>
      <c r="T26" s="26">
        <f t="shared" si="11"/>
        <v>10</v>
      </c>
      <c r="U26" s="23">
        <f t="shared" si="12"/>
        <v>0</v>
      </c>
      <c r="V26" s="19" t="str">
        <f t="shared" si="13"/>
        <v>АА</v>
      </c>
      <c r="W26" s="23">
        <f t="shared" si="14"/>
        <v>0</v>
      </c>
      <c r="X26" s="17">
        <f t="shared" si="15"/>
        <v>0</v>
      </c>
      <c r="Y26" s="1"/>
      <c r="Z26" s="160"/>
      <c r="AA26" s="160"/>
    </row>
    <row r="27" spans="2:27" ht="15" customHeight="1" outlineLevel="1" x14ac:dyDescent="0.25">
      <c r="B27" s="176">
        <v>16</v>
      </c>
      <c r="C27" s="177" t="s">
        <v>833</v>
      </c>
      <c r="D27" s="170">
        <v>6719.5</v>
      </c>
      <c r="E27" s="5">
        <v>6649.6900000000005</v>
      </c>
      <c r="F27" s="13">
        <v>1030.81</v>
      </c>
      <c r="G27" s="10">
        <f t="shared" si="19"/>
        <v>0.99</v>
      </c>
      <c r="H27" s="58">
        <f t="shared" si="2"/>
        <v>-1.0000000000000009E-2</v>
      </c>
      <c r="I27" s="3">
        <f t="shared" si="3"/>
        <v>57</v>
      </c>
      <c r="J27" s="58">
        <f t="shared" si="4"/>
        <v>0.33</v>
      </c>
      <c r="K27" s="81">
        <v>46667.100000000006</v>
      </c>
      <c r="L27" s="112">
        <f t="shared" si="20"/>
        <v>7</v>
      </c>
      <c r="M27" s="58">
        <f t="shared" si="6"/>
        <v>0.37</v>
      </c>
      <c r="N27" s="110">
        <v>11.4</v>
      </c>
      <c r="O27" s="59">
        <f t="shared" si="21"/>
        <v>583</v>
      </c>
      <c r="P27" s="58">
        <f t="shared" si="8"/>
        <v>2.19</v>
      </c>
      <c r="Q27" s="64">
        <f t="shared" si="1"/>
        <v>0.32</v>
      </c>
      <c r="R27" s="64">
        <f t="shared" si="9"/>
        <v>2.56</v>
      </c>
      <c r="S27" s="26">
        <f t="shared" si="10"/>
        <v>1</v>
      </c>
      <c r="T27" s="26">
        <f t="shared" si="11"/>
        <v>10</v>
      </c>
      <c r="U27" s="23">
        <f t="shared" si="12"/>
        <v>0</v>
      </c>
      <c r="V27" s="19" t="str">
        <f t="shared" si="13"/>
        <v>АА</v>
      </c>
      <c r="W27" s="23">
        <f t="shared" si="14"/>
        <v>0</v>
      </c>
      <c r="X27" s="17">
        <f t="shared" si="15"/>
        <v>0</v>
      </c>
      <c r="Y27" s="1"/>
      <c r="Z27" s="160"/>
      <c r="AA27" s="160"/>
    </row>
    <row r="28" spans="2:27" ht="15" customHeight="1" outlineLevel="1" x14ac:dyDescent="0.25">
      <c r="B28" s="176">
        <v>17</v>
      </c>
      <c r="C28" s="177" t="s">
        <v>834</v>
      </c>
      <c r="D28" s="170">
        <v>4548.25</v>
      </c>
      <c r="E28" s="5">
        <v>4654.79</v>
      </c>
      <c r="F28" s="13">
        <v>411.46</v>
      </c>
      <c r="G28" s="10">
        <f t="shared" si="19"/>
        <v>1.02</v>
      </c>
      <c r="H28" s="58">
        <f t="shared" si="2"/>
        <v>2.0000000000000018E-2</v>
      </c>
      <c r="I28" s="3">
        <f t="shared" si="3"/>
        <v>32</v>
      </c>
      <c r="J28" s="58">
        <f t="shared" si="4"/>
        <v>0.62</v>
      </c>
      <c r="K28" s="81">
        <v>50842.200000000004</v>
      </c>
      <c r="L28" s="112">
        <f t="shared" si="20"/>
        <v>10.9</v>
      </c>
      <c r="M28" s="58">
        <f t="shared" si="6"/>
        <v>0.02</v>
      </c>
      <c r="N28" s="110">
        <v>17.600000000000001</v>
      </c>
      <c r="O28" s="59">
        <f t="shared" si="21"/>
        <v>264</v>
      </c>
      <c r="P28" s="58">
        <f t="shared" si="8"/>
        <v>0.44</v>
      </c>
      <c r="Q28" s="64">
        <f t="shared" si="1"/>
        <v>0.64</v>
      </c>
      <c r="R28" s="64">
        <f t="shared" si="9"/>
        <v>0.46</v>
      </c>
      <c r="S28" s="26">
        <f t="shared" si="10"/>
        <v>1</v>
      </c>
      <c r="T28" s="26">
        <f t="shared" si="11"/>
        <v>10</v>
      </c>
      <c r="U28" s="23">
        <f t="shared" si="12"/>
        <v>0</v>
      </c>
      <c r="V28" s="19" t="str">
        <f t="shared" si="13"/>
        <v>АА</v>
      </c>
      <c r="W28" s="23">
        <f t="shared" si="14"/>
        <v>0</v>
      </c>
      <c r="X28" s="17">
        <f t="shared" si="15"/>
        <v>0</v>
      </c>
      <c r="Y28" s="1"/>
      <c r="Z28" s="160"/>
      <c r="AA28" s="160"/>
    </row>
    <row r="29" spans="2:27" ht="15" customHeight="1" outlineLevel="1" x14ac:dyDescent="0.25">
      <c r="B29" s="176">
        <v>18</v>
      </c>
      <c r="C29" s="177" t="s">
        <v>835</v>
      </c>
      <c r="D29" s="170">
        <v>15839.650000000001</v>
      </c>
      <c r="E29" s="5">
        <v>16978.650000000001</v>
      </c>
      <c r="F29" s="13">
        <v>3664.01</v>
      </c>
      <c r="G29" s="10">
        <f t="shared" si="19"/>
        <v>1.07</v>
      </c>
      <c r="H29" s="58">
        <f t="shared" si="2"/>
        <v>7.0000000000000062E-2</v>
      </c>
      <c r="I29" s="3">
        <f t="shared" si="3"/>
        <v>79</v>
      </c>
      <c r="J29" s="58">
        <f t="shared" si="4"/>
        <v>7.0000000000000007E-2</v>
      </c>
      <c r="K29" s="81">
        <v>129211.6</v>
      </c>
      <c r="L29" s="112">
        <f t="shared" si="20"/>
        <v>7.6</v>
      </c>
      <c r="M29" s="58">
        <f t="shared" si="6"/>
        <v>0.32</v>
      </c>
      <c r="N29" s="110">
        <v>29.7</v>
      </c>
      <c r="O29" s="59">
        <f t="shared" si="21"/>
        <v>572</v>
      </c>
      <c r="P29" s="58">
        <f t="shared" si="8"/>
        <v>2.13</v>
      </c>
      <c r="Q29" s="64">
        <f t="shared" si="1"/>
        <v>0.14000000000000007</v>
      </c>
      <c r="R29" s="64">
        <f t="shared" si="9"/>
        <v>2.4499999999999997</v>
      </c>
      <c r="S29" s="26">
        <f t="shared" si="10"/>
        <v>1</v>
      </c>
      <c r="T29" s="26">
        <f t="shared" si="11"/>
        <v>10</v>
      </c>
      <c r="U29" s="23">
        <f t="shared" si="12"/>
        <v>0</v>
      </c>
      <c r="V29" s="19" t="str">
        <f t="shared" si="13"/>
        <v>АА</v>
      </c>
      <c r="W29" s="23">
        <f t="shared" si="14"/>
        <v>0</v>
      </c>
      <c r="X29" s="17">
        <f t="shared" si="15"/>
        <v>0</v>
      </c>
      <c r="Y29" s="1"/>
      <c r="Z29" s="160"/>
      <c r="AA29" s="160"/>
    </row>
    <row r="30" spans="2:27" ht="15" customHeight="1" outlineLevel="1" x14ac:dyDescent="0.25">
      <c r="B30" s="176">
        <v>19</v>
      </c>
      <c r="C30" s="177" t="s">
        <v>836</v>
      </c>
      <c r="D30" s="170">
        <v>5371.65</v>
      </c>
      <c r="E30" s="5">
        <v>5358.91</v>
      </c>
      <c r="F30" s="13">
        <v>974.74</v>
      </c>
      <c r="G30" s="10">
        <f t="shared" si="19"/>
        <v>1</v>
      </c>
      <c r="H30" s="58">
        <f t="shared" si="2"/>
        <v>0</v>
      </c>
      <c r="I30" s="3">
        <f t="shared" si="3"/>
        <v>66</v>
      </c>
      <c r="J30" s="58">
        <f t="shared" si="4"/>
        <v>0.22</v>
      </c>
      <c r="K30" s="81">
        <v>70646.2</v>
      </c>
      <c r="L30" s="112">
        <f t="shared" si="20"/>
        <v>13.2</v>
      </c>
      <c r="M30" s="58">
        <f t="shared" si="6"/>
        <v>-0.19</v>
      </c>
      <c r="N30" s="110">
        <v>26</v>
      </c>
      <c r="O30" s="59">
        <f t="shared" si="21"/>
        <v>206</v>
      </c>
      <c r="P30" s="58">
        <f t="shared" si="8"/>
        <v>0.13</v>
      </c>
      <c r="Q30" s="64">
        <f t="shared" si="1"/>
        <v>0.22</v>
      </c>
      <c r="R30" s="64">
        <f t="shared" si="9"/>
        <v>-0.06</v>
      </c>
      <c r="S30" s="26">
        <f t="shared" si="10"/>
        <v>1</v>
      </c>
      <c r="T30" s="26">
        <f t="shared" si="11"/>
        <v>20</v>
      </c>
      <c r="U30" s="23" t="str">
        <f t="shared" si="12"/>
        <v>АВ</v>
      </c>
      <c r="V30" s="19">
        <f t="shared" si="13"/>
        <v>0</v>
      </c>
      <c r="W30" s="23">
        <f t="shared" si="14"/>
        <v>0</v>
      </c>
      <c r="X30" s="17">
        <f t="shared" si="15"/>
        <v>0</v>
      </c>
      <c r="Y30" s="1"/>
      <c r="Z30" s="160"/>
      <c r="AA30" s="160"/>
    </row>
    <row r="31" spans="2:27" ht="15" customHeight="1" outlineLevel="1" x14ac:dyDescent="0.25">
      <c r="B31" s="176">
        <v>20</v>
      </c>
      <c r="C31" s="177" t="s">
        <v>837</v>
      </c>
      <c r="D31" s="170">
        <v>8387.5</v>
      </c>
      <c r="E31" s="5">
        <v>8464.7000000000007</v>
      </c>
      <c r="F31" s="13">
        <v>836.81</v>
      </c>
      <c r="G31" s="10">
        <f t="shared" si="19"/>
        <v>1.01</v>
      </c>
      <c r="H31" s="58">
        <f t="shared" si="2"/>
        <v>1.0000000000000009E-2</v>
      </c>
      <c r="I31" s="3">
        <f t="shared" si="3"/>
        <v>36</v>
      </c>
      <c r="J31" s="58">
        <f t="shared" si="4"/>
        <v>0.57999999999999996</v>
      </c>
      <c r="K31" s="81">
        <v>65070.1</v>
      </c>
      <c r="L31" s="112">
        <f t="shared" si="20"/>
        <v>7.7</v>
      </c>
      <c r="M31" s="58">
        <f t="shared" si="6"/>
        <v>0.31</v>
      </c>
      <c r="N31" s="110">
        <v>18</v>
      </c>
      <c r="O31" s="59">
        <f t="shared" si="21"/>
        <v>470</v>
      </c>
      <c r="P31" s="58">
        <f t="shared" si="8"/>
        <v>1.57</v>
      </c>
      <c r="Q31" s="64">
        <f t="shared" si="1"/>
        <v>0.59</v>
      </c>
      <c r="R31" s="64">
        <f>M31+P31</f>
        <v>1.8800000000000001</v>
      </c>
      <c r="S31" s="26">
        <f t="shared" si="10"/>
        <v>1</v>
      </c>
      <c r="T31" s="26">
        <f t="shared" si="11"/>
        <v>10</v>
      </c>
      <c r="U31" s="23">
        <f t="shared" si="12"/>
        <v>0</v>
      </c>
      <c r="V31" s="19" t="str">
        <f t="shared" si="13"/>
        <v>АА</v>
      </c>
      <c r="W31" s="23">
        <f t="shared" si="14"/>
        <v>0</v>
      </c>
      <c r="X31" s="17">
        <f t="shared" si="15"/>
        <v>0</v>
      </c>
      <c r="Y31" s="1"/>
      <c r="Z31" s="160"/>
      <c r="AA31" s="160"/>
    </row>
    <row r="32" spans="2:27" ht="15" customHeight="1" outlineLevel="1" x14ac:dyDescent="0.25">
      <c r="B32" s="176">
        <v>21</v>
      </c>
      <c r="C32" s="177" t="s">
        <v>838</v>
      </c>
      <c r="D32" s="170">
        <v>7109</v>
      </c>
      <c r="E32" s="5">
        <v>8678</v>
      </c>
      <c r="F32" s="13">
        <v>1808.42</v>
      </c>
      <c r="G32" s="10">
        <f t="shared" si="19"/>
        <v>1.22</v>
      </c>
      <c r="H32" s="58">
        <f t="shared" si="2"/>
        <v>0.21999999999999997</v>
      </c>
      <c r="I32" s="3">
        <f t="shared" si="3"/>
        <v>76</v>
      </c>
      <c r="J32" s="58">
        <f t="shared" si="4"/>
        <v>0.11</v>
      </c>
      <c r="K32" s="81">
        <v>54984.69999999999</v>
      </c>
      <c r="L32" s="112">
        <f t="shared" si="20"/>
        <v>6.3</v>
      </c>
      <c r="M32" s="58">
        <f t="shared" si="6"/>
        <v>0.43</v>
      </c>
      <c r="N32" s="110">
        <v>23.2</v>
      </c>
      <c r="O32" s="59">
        <f t="shared" si="21"/>
        <v>374</v>
      </c>
      <c r="P32" s="58">
        <f t="shared" si="8"/>
        <v>1.04</v>
      </c>
      <c r="Q32" s="64">
        <f t="shared" si="1"/>
        <v>0.32999999999999996</v>
      </c>
      <c r="R32" s="64">
        <f t="shared" ref="R32:R35" si="22">M32+P32</f>
        <v>1.47</v>
      </c>
      <c r="S32" s="26">
        <f t="shared" si="10"/>
        <v>1</v>
      </c>
      <c r="T32" s="26">
        <f t="shared" si="11"/>
        <v>10</v>
      </c>
      <c r="U32" s="23">
        <f t="shared" si="12"/>
        <v>0</v>
      </c>
      <c r="V32" s="19" t="str">
        <f t="shared" si="13"/>
        <v>АА</v>
      </c>
      <c r="W32" s="23">
        <f t="shared" si="14"/>
        <v>0</v>
      </c>
      <c r="X32" s="17">
        <f t="shared" si="15"/>
        <v>0</v>
      </c>
      <c r="Y32" s="1"/>
      <c r="Z32" s="160"/>
      <c r="AA32" s="160"/>
    </row>
    <row r="33" spans="1:27" ht="15" customHeight="1" outlineLevel="1" x14ac:dyDescent="0.25">
      <c r="B33" s="176">
        <v>22</v>
      </c>
      <c r="C33" s="177" t="s">
        <v>839</v>
      </c>
      <c r="D33" s="170">
        <v>3455.5299999999997</v>
      </c>
      <c r="E33" s="5">
        <v>3545.56</v>
      </c>
      <c r="F33" s="13">
        <v>385.96</v>
      </c>
      <c r="G33" s="10">
        <f t="shared" si="19"/>
        <v>1.03</v>
      </c>
      <c r="H33" s="58">
        <f t="shared" si="2"/>
        <v>3.0000000000000027E-2</v>
      </c>
      <c r="I33" s="3">
        <f t="shared" si="3"/>
        <v>40</v>
      </c>
      <c r="J33" s="58">
        <f t="shared" si="4"/>
        <v>0.53</v>
      </c>
      <c r="K33" s="81">
        <v>62495.5</v>
      </c>
      <c r="L33" s="112">
        <f t="shared" si="20"/>
        <v>17.600000000000001</v>
      </c>
      <c r="M33" s="58">
        <f t="shared" si="6"/>
        <v>-0.59</v>
      </c>
      <c r="N33" s="110">
        <v>19.2</v>
      </c>
      <c r="O33" s="59">
        <f t="shared" si="21"/>
        <v>185</v>
      </c>
      <c r="P33" s="58">
        <f t="shared" si="8"/>
        <v>0.01</v>
      </c>
      <c r="Q33" s="64">
        <f t="shared" si="1"/>
        <v>0.56000000000000005</v>
      </c>
      <c r="R33" s="64">
        <f t="shared" si="22"/>
        <v>-0.57999999999999996</v>
      </c>
      <c r="S33" s="26">
        <f t="shared" si="10"/>
        <v>1</v>
      </c>
      <c r="T33" s="26">
        <f t="shared" si="11"/>
        <v>20</v>
      </c>
      <c r="U33" s="23" t="str">
        <f t="shared" si="12"/>
        <v>АВ</v>
      </c>
      <c r="V33" s="19">
        <f t="shared" si="13"/>
        <v>0</v>
      </c>
      <c r="W33" s="23">
        <f t="shared" si="14"/>
        <v>0</v>
      </c>
      <c r="X33" s="17">
        <f t="shared" si="15"/>
        <v>0</v>
      </c>
      <c r="Z33" s="160"/>
      <c r="AA33" s="160"/>
    </row>
    <row r="34" spans="1:27" ht="15" customHeight="1" outlineLevel="1" x14ac:dyDescent="0.25">
      <c r="B34" s="176">
        <v>23</v>
      </c>
      <c r="C34" s="177" t="s">
        <v>840</v>
      </c>
      <c r="D34" s="170">
        <v>5708.81</v>
      </c>
      <c r="E34" s="5">
        <v>5738.23</v>
      </c>
      <c r="F34" s="13">
        <v>727.58</v>
      </c>
      <c r="G34" s="10">
        <f t="shared" si="19"/>
        <v>1.01</v>
      </c>
      <c r="H34" s="58">
        <f t="shared" si="2"/>
        <v>1.0000000000000009E-2</v>
      </c>
      <c r="I34" s="3">
        <f t="shared" si="3"/>
        <v>46</v>
      </c>
      <c r="J34" s="58">
        <f t="shared" si="4"/>
        <v>0.46</v>
      </c>
      <c r="K34" s="81">
        <v>64186</v>
      </c>
      <c r="L34" s="112">
        <f t="shared" si="20"/>
        <v>11.2</v>
      </c>
      <c r="M34" s="58">
        <f t="shared" si="6"/>
        <v>-0.01</v>
      </c>
      <c r="N34" s="110">
        <v>24.7</v>
      </c>
      <c r="O34" s="59">
        <f t="shared" si="21"/>
        <v>232</v>
      </c>
      <c r="P34" s="58">
        <f t="shared" si="8"/>
        <v>0.27</v>
      </c>
      <c r="Q34" s="64">
        <f t="shared" si="1"/>
        <v>0.47000000000000003</v>
      </c>
      <c r="R34" s="64">
        <f t="shared" si="22"/>
        <v>0.26</v>
      </c>
      <c r="S34" s="26">
        <f t="shared" si="10"/>
        <v>1</v>
      </c>
      <c r="T34" s="26">
        <f t="shared" si="11"/>
        <v>10</v>
      </c>
      <c r="U34" s="23">
        <f t="shared" si="12"/>
        <v>0</v>
      </c>
      <c r="V34" s="19" t="str">
        <f t="shared" si="13"/>
        <v>АА</v>
      </c>
      <c r="W34" s="23">
        <f t="shared" si="14"/>
        <v>0</v>
      </c>
      <c r="X34" s="17">
        <f t="shared" si="15"/>
        <v>0</v>
      </c>
      <c r="Z34" s="160"/>
      <c r="AA34" s="160"/>
    </row>
    <row r="35" spans="1:27" ht="15" customHeight="1" outlineLevel="1" x14ac:dyDescent="0.25">
      <c r="B35" s="176">
        <v>24</v>
      </c>
      <c r="C35" s="177" t="s">
        <v>841</v>
      </c>
      <c r="D35" s="170">
        <v>30950.800000000003</v>
      </c>
      <c r="E35" s="5">
        <v>32003.16</v>
      </c>
      <c r="F35" s="13">
        <v>3936.45</v>
      </c>
      <c r="G35" s="10">
        <f t="shared" si="19"/>
        <v>1.03</v>
      </c>
      <c r="H35" s="58">
        <f t="shared" si="2"/>
        <v>3.0000000000000027E-2</v>
      </c>
      <c r="I35" s="3">
        <f t="shared" si="3"/>
        <v>45</v>
      </c>
      <c r="J35" s="58">
        <f t="shared" si="4"/>
        <v>0.47</v>
      </c>
      <c r="K35" s="81">
        <v>83842</v>
      </c>
      <c r="L35" s="112">
        <f t="shared" si="20"/>
        <v>2.6</v>
      </c>
      <c r="M35" s="58">
        <f t="shared" si="6"/>
        <v>0.77</v>
      </c>
      <c r="N35" s="110">
        <v>117.89999999999999</v>
      </c>
      <c r="O35" s="59">
        <f t="shared" si="21"/>
        <v>271</v>
      </c>
      <c r="P35" s="58">
        <f t="shared" si="8"/>
        <v>0.48</v>
      </c>
      <c r="Q35" s="64">
        <f t="shared" si="1"/>
        <v>0.5</v>
      </c>
      <c r="R35" s="64">
        <f t="shared" si="22"/>
        <v>1.25</v>
      </c>
      <c r="S35" s="26">
        <f t="shared" si="10"/>
        <v>1</v>
      </c>
      <c r="T35" s="26">
        <f t="shared" si="11"/>
        <v>10</v>
      </c>
      <c r="U35" s="23">
        <f t="shared" si="12"/>
        <v>0</v>
      </c>
      <c r="V35" s="19" t="str">
        <f t="shared" si="13"/>
        <v>АА</v>
      </c>
      <c r="W35" s="23">
        <f t="shared" si="14"/>
        <v>0</v>
      </c>
      <c r="X35" s="17">
        <f t="shared" si="15"/>
        <v>0</v>
      </c>
      <c r="Z35" s="160"/>
      <c r="AA35" s="160"/>
    </row>
    <row r="36" spans="1:27" ht="30" x14ac:dyDescent="0.25">
      <c r="A36" s="100"/>
      <c r="B36" s="172" t="s">
        <v>855</v>
      </c>
      <c r="C36" s="173" t="s">
        <v>23</v>
      </c>
      <c r="D36" s="168">
        <f>SUM(D38:D622)</f>
        <v>704579.12999999966</v>
      </c>
      <c r="E36" s="70">
        <f t="shared" ref="E36:F36" si="23">SUM(E38:E622)</f>
        <v>613258.62000000034</v>
      </c>
      <c r="F36" s="70">
        <f t="shared" si="23"/>
        <v>279915.49999999983</v>
      </c>
      <c r="G36" s="11">
        <f>IF(E36&gt;0,ROUND((E36/D36),2),0)</f>
        <v>0.87</v>
      </c>
      <c r="H36" s="50"/>
      <c r="I36" s="12">
        <f>ROUND(F36/E36*365,0)</f>
        <v>167</v>
      </c>
      <c r="J36" s="54"/>
      <c r="K36" s="115">
        <f>SUM(K38:K622)</f>
        <v>5902426.9690399989</v>
      </c>
      <c r="L36" s="12">
        <f>ROUND(K36/E36,0)</f>
        <v>10</v>
      </c>
      <c r="M36" s="55"/>
      <c r="N36" s="116">
        <f>SUM(N38:N622)</f>
        <v>3131.0881192769148</v>
      </c>
      <c r="O36" s="69">
        <f>ROUND((E36/N36),0)</f>
        <v>196</v>
      </c>
      <c r="P36" s="55"/>
      <c r="Q36" s="55"/>
      <c r="R36" s="55"/>
      <c r="S36" s="73"/>
      <c r="T36" s="73"/>
      <c r="U36" s="12"/>
      <c r="V36" s="12"/>
      <c r="W36" s="12"/>
      <c r="X36" s="12"/>
    </row>
    <row r="37" spans="1:27" s="43" customFormat="1" ht="18" x14ac:dyDescent="0.25">
      <c r="B37" s="174"/>
      <c r="C37" s="175" t="s">
        <v>28</v>
      </c>
      <c r="D37" s="169"/>
      <c r="E37" s="40"/>
      <c r="F37" s="44"/>
      <c r="G37" s="47">
        <v>1</v>
      </c>
      <c r="H37" s="51"/>
      <c r="I37" s="113">
        <v>85.1</v>
      </c>
      <c r="J37" s="45"/>
      <c r="K37" s="39"/>
      <c r="L37" s="113">
        <v>11.1</v>
      </c>
      <c r="M37" s="41"/>
      <c r="N37" s="104"/>
      <c r="O37" s="113">
        <f>183</f>
        <v>183</v>
      </c>
      <c r="P37" s="41"/>
      <c r="Q37" s="47">
        <v>0</v>
      </c>
      <c r="R37" s="47">
        <v>0</v>
      </c>
      <c r="S37" s="39"/>
      <c r="T37" s="39"/>
      <c r="U37" s="46"/>
      <c r="V37" s="46"/>
      <c r="W37" s="46"/>
      <c r="X37" s="46"/>
      <c r="Y37" s="42"/>
    </row>
    <row r="38" spans="1:27" ht="15" outlineLevel="2" x14ac:dyDescent="0.25">
      <c r="B38" s="176">
        <v>1</v>
      </c>
      <c r="C38" s="178" t="s">
        <v>41</v>
      </c>
      <c r="D38" s="170">
        <v>655.29</v>
      </c>
      <c r="E38" s="5">
        <v>492.61</v>
      </c>
      <c r="F38" s="13">
        <v>307.68</v>
      </c>
      <c r="G38" s="10">
        <f t="shared" ref="G38" si="24">IF(E38&gt;0,ROUND((E38/D38),2),0)</f>
        <v>0.75</v>
      </c>
      <c r="H38" s="58">
        <f t="shared" ref="H38" si="25">G38-$G$37</f>
        <v>-0.25</v>
      </c>
      <c r="I38" s="3">
        <f t="shared" ref="I38:I101" si="26">ROUND(F38/E38*365,0)</f>
        <v>228</v>
      </c>
      <c r="J38" s="58">
        <f>-(ROUND(I38/$I$37-100%,2))</f>
        <v>-1.68</v>
      </c>
      <c r="K38" s="81">
        <v>5979.9</v>
      </c>
      <c r="L38" s="112">
        <f t="shared" ref="L38" si="27">ROUND(K38/E38,1)</f>
        <v>12.1</v>
      </c>
      <c r="M38" s="58">
        <f>-ROUND(L38/$L$37-100%,2)</f>
        <v>-0.09</v>
      </c>
      <c r="N38" s="119">
        <v>2.9119999999999999</v>
      </c>
      <c r="O38" s="59">
        <f t="shared" ref="O38" si="28">ROUND((E38/N38),0)</f>
        <v>169</v>
      </c>
      <c r="P38" s="58">
        <f>ROUND(O38/$O$37-100%,2)</f>
        <v>-0.08</v>
      </c>
      <c r="Q38" s="64">
        <f t="shared" ref="Q38:Q101" si="29">H38+J38</f>
        <v>-1.93</v>
      </c>
      <c r="R38" s="64">
        <f>M38+P38</f>
        <v>-0.16999999999999998</v>
      </c>
      <c r="S38" s="26">
        <f>IF(Q38&gt;=$Q$37,1,2)</f>
        <v>2</v>
      </c>
      <c r="T38" s="26">
        <f>IF(R38&gt;=$R$37,10,20)</f>
        <v>20</v>
      </c>
      <c r="U38" s="23">
        <f t="shared" ref="U38:U101" si="30">IF(S38+T38=21,$U$8,0)</f>
        <v>0</v>
      </c>
      <c r="V38" s="19">
        <f t="shared" ref="V38:V101" si="31">IF(S38+T38=11,$V$8,0)</f>
        <v>0</v>
      </c>
      <c r="W38" s="23" t="str">
        <f t="shared" ref="W38:W101" si="32">IF(S38+T38=22,$W$8,0)</f>
        <v>ВВ</v>
      </c>
      <c r="X38" s="17">
        <f t="shared" ref="X38:X101" si="33">IF(S38+T38=12,$X$8,0)</f>
        <v>0</v>
      </c>
      <c r="Z38" s="160"/>
    </row>
    <row r="39" spans="1:27" ht="15" outlineLevel="2" x14ac:dyDescent="0.25">
      <c r="B39" s="176">
        <v>2</v>
      </c>
      <c r="C39" s="178" t="s">
        <v>42</v>
      </c>
      <c r="D39" s="170">
        <v>867.47</v>
      </c>
      <c r="E39" s="5">
        <v>662.66</v>
      </c>
      <c r="F39" s="13">
        <v>476.82</v>
      </c>
      <c r="G39" s="10">
        <f t="shared" ref="G39:G102" si="34">IF(E39&gt;0,ROUND((E39/D39),2),0)</f>
        <v>0.76</v>
      </c>
      <c r="H39" s="58">
        <f t="shared" ref="H39:H102" si="35">G39-$G$37</f>
        <v>-0.24</v>
      </c>
      <c r="I39" s="3">
        <f t="shared" si="26"/>
        <v>263</v>
      </c>
      <c r="J39" s="58">
        <f t="shared" ref="J39:J102" si="36">-(ROUND(I39/$I$37-100%,2))</f>
        <v>-2.09</v>
      </c>
      <c r="K39" s="81">
        <v>8073.1</v>
      </c>
      <c r="L39" s="112">
        <f t="shared" ref="L39:L102" si="37">ROUND(K39/E39,1)</f>
        <v>12.2</v>
      </c>
      <c r="M39" s="58">
        <f t="shared" ref="M39:M102" si="38">-ROUND(L39/$L$37-100%,2)</f>
        <v>-0.1</v>
      </c>
      <c r="N39" s="119">
        <v>3.992</v>
      </c>
      <c r="O39" s="59">
        <f t="shared" ref="O39:O102" si="39">ROUND((E39/N39),0)</f>
        <v>166</v>
      </c>
      <c r="P39" s="58">
        <f t="shared" ref="P39:P102" si="40">ROUND(O39/$O$37-100%,2)</f>
        <v>-0.09</v>
      </c>
      <c r="Q39" s="64">
        <f t="shared" si="29"/>
        <v>-2.33</v>
      </c>
      <c r="R39" s="64">
        <f t="shared" ref="R39:R54" si="41">M39+P39</f>
        <v>-0.19</v>
      </c>
      <c r="S39" s="26">
        <f t="shared" ref="S39:S101" si="42">IF(Q39&gt;=$Q$37,1,2)</f>
        <v>2</v>
      </c>
      <c r="T39" s="26">
        <f t="shared" ref="T39:T102" si="43">IF(R39&gt;=$R$37,10,20)</f>
        <v>20</v>
      </c>
      <c r="U39" s="23">
        <f t="shared" si="30"/>
        <v>0</v>
      </c>
      <c r="V39" s="19">
        <f t="shared" si="31"/>
        <v>0</v>
      </c>
      <c r="W39" s="23" t="str">
        <f t="shared" si="32"/>
        <v>ВВ</v>
      </c>
      <c r="X39" s="17">
        <f t="shared" si="33"/>
        <v>0</v>
      </c>
    </row>
    <row r="40" spans="1:27" ht="15" outlineLevel="2" x14ac:dyDescent="0.25">
      <c r="B40" s="176">
        <v>3</v>
      </c>
      <c r="C40" s="178" t="s">
        <v>43</v>
      </c>
      <c r="D40" s="170">
        <v>6538.49</v>
      </c>
      <c r="E40" s="5">
        <v>5780.44</v>
      </c>
      <c r="F40" s="13">
        <v>2686.05</v>
      </c>
      <c r="G40" s="10">
        <f t="shared" si="34"/>
        <v>0.88</v>
      </c>
      <c r="H40" s="58">
        <f t="shared" si="35"/>
        <v>-0.12</v>
      </c>
      <c r="I40" s="3">
        <f t="shared" si="26"/>
        <v>170</v>
      </c>
      <c r="J40" s="58">
        <f t="shared" si="36"/>
        <v>-1</v>
      </c>
      <c r="K40" s="81">
        <v>58550.7</v>
      </c>
      <c r="L40" s="112">
        <f t="shared" si="37"/>
        <v>10.1</v>
      </c>
      <c r="M40" s="58">
        <f t="shared" si="38"/>
        <v>0.09</v>
      </c>
      <c r="N40" s="119">
        <v>36.96</v>
      </c>
      <c r="O40" s="59">
        <f t="shared" si="39"/>
        <v>156</v>
      </c>
      <c r="P40" s="58">
        <f t="shared" si="40"/>
        <v>-0.15</v>
      </c>
      <c r="Q40" s="64">
        <f t="shared" si="29"/>
        <v>-1.1200000000000001</v>
      </c>
      <c r="R40" s="64">
        <f t="shared" si="41"/>
        <v>-0.06</v>
      </c>
      <c r="S40" s="26">
        <f t="shared" si="42"/>
        <v>2</v>
      </c>
      <c r="T40" s="26">
        <f t="shared" si="43"/>
        <v>20</v>
      </c>
      <c r="U40" s="23">
        <f t="shared" si="30"/>
        <v>0</v>
      </c>
      <c r="V40" s="19">
        <f t="shared" si="31"/>
        <v>0</v>
      </c>
      <c r="W40" s="23" t="str">
        <f t="shared" si="32"/>
        <v>ВВ</v>
      </c>
      <c r="X40" s="17">
        <f t="shared" si="33"/>
        <v>0</v>
      </c>
    </row>
    <row r="41" spans="1:27" ht="15" outlineLevel="2" x14ac:dyDescent="0.25">
      <c r="B41" s="176">
        <v>4</v>
      </c>
      <c r="C41" s="178" t="s">
        <v>44</v>
      </c>
      <c r="D41" s="170">
        <v>920.25</v>
      </c>
      <c r="E41" s="5">
        <v>654.64</v>
      </c>
      <c r="F41" s="13">
        <v>739.6</v>
      </c>
      <c r="G41" s="10">
        <f t="shared" si="34"/>
        <v>0.71</v>
      </c>
      <c r="H41" s="58">
        <f t="shared" si="35"/>
        <v>-0.29000000000000004</v>
      </c>
      <c r="I41" s="3">
        <f t="shared" si="26"/>
        <v>412</v>
      </c>
      <c r="J41" s="58">
        <f t="shared" si="36"/>
        <v>-3.84</v>
      </c>
      <c r="K41" s="81">
        <v>9577.4</v>
      </c>
      <c r="L41" s="112">
        <f t="shared" si="37"/>
        <v>14.6</v>
      </c>
      <c r="M41" s="58">
        <f t="shared" si="38"/>
        <v>-0.32</v>
      </c>
      <c r="N41" s="119">
        <v>4.8319999999999999</v>
      </c>
      <c r="O41" s="59">
        <f t="shared" si="39"/>
        <v>135</v>
      </c>
      <c r="P41" s="58">
        <f t="shared" si="40"/>
        <v>-0.26</v>
      </c>
      <c r="Q41" s="64">
        <f t="shared" si="29"/>
        <v>-4.13</v>
      </c>
      <c r="R41" s="64">
        <f t="shared" si="41"/>
        <v>-0.58000000000000007</v>
      </c>
      <c r="S41" s="26">
        <f t="shared" si="42"/>
        <v>2</v>
      </c>
      <c r="T41" s="26">
        <f t="shared" si="43"/>
        <v>20</v>
      </c>
      <c r="U41" s="23">
        <f t="shared" si="30"/>
        <v>0</v>
      </c>
      <c r="V41" s="19">
        <f t="shared" si="31"/>
        <v>0</v>
      </c>
      <c r="W41" s="23" t="str">
        <f t="shared" si="32"/>
        <v>ВВ</v>
      </c>
      <c r="X41" s="17">
        <f t="shared" si="33"/>
        <v>0</v>
      </c>
    </row>
    <row r="42" spans="1:27" ht="15" outlineLevel="2" x14ac:dyDescent="0.25">
      <c r="B42" s="176">
        <v>5</v>
      </c>
      <c r="C42" s="178" t="s">
        <v>45</v>
      </c>
      <c r="D42" s="170">
        <v>2349.61</v>
      </c>
      <c r="E42" s="5">
        <v>1995.36</v>
      </c>
      <c r="F42" s="13">
        <v>698.25</v>
      </c>
      <c r="G42" s="10">
        <f t="shared" si="34"/>
        <v>0.85</v>
      </c>
      <c r="H42" s="58">
        <f t="shared" si="35"/>
        <v>-0.15000000000000002</v>
      </c>
      <c r="I42" s="3">
        <f t="shared" si="26"/>
        <v>128</v>
      </c>
      <c r="J42" s="58">
        <f t="shared" si="36"/>
        <v>-0.5</v>
      </c>
      <c r="K42" s="81">
        <v>8485.4</v>
      </c>
      <c r="L42" s="112">
        <f t="shared" si="37"/>
        <v>4.3</v>
      </c>
      <c r="M42" s="58">
        <f t="shared" si="38"/>
        <v>0.61</v>
      </c>
      <c r="N42" s="119">
        <v>3.92</v>
      </c>
      <c r="O42" s="59">
        <f t="shared" si="39"/>
        <v>509</v>
      </c>
      <c r="P42" s="58">
        <f t="shared" si="40"/>
        <v>1.78</v>
      </c>
      <c r="Q42" s="64">
        <f t="shared" si="29"/>
        <v>-0.65</v>
      </c>
      <c r="R42" s="64">
        <f t="shared" si="41"/>
        <v>2.39</v>
      </c>
      <c r="S42" s="26">
        <f t="shared" si="42"/>
        <v>2</v>
      </c>
      <c r="T42" s="26">
        <f t="shared" si="43"/>
        <v>10</v>
      </c>
      <c r="U42" s="23">
        <f t="shared" si="30"/>
        <v>0</v>
      </c>
      <c r="V42" s="19">
        <f t="shared" si="31"/>
        <v>0</v>
      </c>
      <c r="W42" s="23">
        <f t="shared" si="32"/>
        <v>0</v>
      </c>
      <c r="X42" s="17" t="str">
        <f t="shared" si="33"/>
        <v>ВА</v>
      </c>
    </row>
    <row r="43" spans="1:27" ht="15" outlineLevel="2" x14ac:dyDescent="0.25">
      <c r="B43" s="176">
        <v>6</v>
      </c>
      <c r="C43" s="178" t="s">
        <v>46</v>
      </c>
      <c r="D43" s="170">
        <v>877.37</v>
      </c>
      <c r="E43" s="5">
        <v>770.3</v>
      </c>
      <c r="F43" s="13">
        <v>408.07</v>
      </c>
      <c r="G43" s="10">
        <f t="shared" si="34"/>
        <v>0.88</v>
      </c>
      <c r="H43" s="58">
        <f t="shared" si="35"/>
        <v>-0.12</v>
      </c>
      <c r="I43" s="3">
        <f t="shared" si="26"/>
        <v>193</v>
      </c>
      <c r="J43" s="58">
        <f t="shared" si="36"/>
        <v>-1.27</v>
      </c>
      <c r="K43" s="81">
        <v>9795.7000000000007</v>
      </c>
      <c r="L43" s="112">
        <f t="shared" si="37"/>
        <v>12.7</v>
      </c>
      <c r="M43" s="58">
        <f t="shared" si="38"/>
        <v>-0.14000000000000001</v>
      </c>
      <c r="N43" s="119">
        <v>5.9279999999999999</v>
      </c>
      <c r="O43" s="59">
        <f t="shared" si="39"/>
        <v>130</v>
      </c>
      <c r="P43" s="58">
        <f t="shared" si="40"/>
        <v>-0.28999999999999998</v>
      </c>
      <c r="Q43" s="64">
        <f t="shared" si="29"/>
        <v>-1.3900000000000001</v>
      </c>
      <c r="R43" s="64">
        <f t="shared" si="41"/>
        <v>-0.43</v>
      </c>
      <c r="S43" s="26">
        <f t="shared" si="42"/>
        <v>2</v>
      </c>
      <c r="T43" s="26">
        <f t="shared" si="43"/>
        <v>20</v>
      </c>
      <c r="U43" s="23">
        <f t="shared" si="30"/>
        <v>0</v>
      </c>
      <c r="V43" s="19">
        <f t="shared" si="31"/>
        <v>0</v>
      </c>
      <c r="W43" s="23" t="str">
        <f t="shared" si="32"/>
        <v>ВВ</v>
      </c>
      <c r="X43" s="17">
        <f t="shared" si="33"/>
        <v>0</v>
      </c>
    </row>
    <row r="44" spans="1:27" ht="15" outlineLevel="2" x14ac:dyDescent="0.25">
      <c r="B44" s="176">
        <v>7</v>
      </c>
      <c r="C44" s="178" t="s">
        <v>47</v>
      </c>
      <c r="D44" s="170">
        <v>597.91</v>
      </c>
      <c r="E44" s="5">
        <v>485.38</v>
      </c>
      <c r="F44" s="13">
        <v>332.53</v>
      </c>
      <c r="G44" s="10">
        <f t="shared" si="34"/>
        <v>0.81</v>
      </c>
      <c r="H44" s="58">
        <f t="shared" si="35"/>
        <v>-0.18999999999999995</v>
      </c>
      <c r="I44" s="3">
        <f t="shared" si="26"/>
        <v>250</v>
      </c>
      <c r="J44" s="58">
        <f t="shared" si="36"/>
        <v>-1.94</v>
      </c>
      <c r="K44" s="81">
        <v>5422.3</v>
      </c>
      <c r="L44" s="112">
        <f t="shared" si="37"/>
        <v>11.2</v>
      </c>
      <c r="M44" s="58">
        <f t="shared" si="38"/>
        <v>-0.01</v>
      </c>
      <c r="N44" s="119">
        <v>1.996</v>
      </c>
      <c r="O44" s="59">
        <f t="shared" si="39"/>
        <v>243</v>
      </c>
      <c r="P44" s="58">
        <f t="shared" si="40"/>
        <v>0.33</v>
      </c>
      <c r="Q44" s="64">
        <f t="shared" si="29"/>
        <v>-2.13</v>
      </c>
      <c r="R44" s="64">
        <f t="shared" si="41"/>
        <v>0.32</v>
      </c>
      <c r="S44" s="26">
        <f t="shared" si="42"/>
        <v>2</v>
      </c>
      <c r="T44" s="26">
        <f t="shared" si="43"/>
        <v>10</v>
      </c>
      <c r="U44" s="23">
        <f t="shared" si="30"/>
        <v>0</v>
      </c>
      <c r="V44" s="19">
        <f t="shared" si="31"/>
        <v>0</v>
      </c>
      <c r="W44" s="23">
        <f t="shared" si="32"/>
        <v>0</v>
      </c>
      <c r="X44" s="17" t="str">
        <f t="shared" si="33"/>
        <v>ВА</v>
      </c>
    </row>
    <row r="45" spans="1:27" ht="15" outlineLevel="2" x14ac:dyDescent="0.25">
      <c r="B45" s="176">
        <v>8</v>
      </c>
      <c r="C45" s="178" t="s">
        <v>48</v>
      </c>
      <c r="D45" s="170">
        <v>1076.99</v>
      </c>
      <c r="E45" s="5">
        <v>939.34</v>
      </c>
      <c r="F45" s="13">
        <v>302.64999999999998</v>
      </c>
      <c r="G45" s="10">
        <f t="shared" si="34"/>
        <v>0.87</v>
      </c>
      <c r="H45" s="58">
        <f t="shared" si="35"/>
        <v>-0.13</v>
      </c>
      <c r="I45" s="3">
        <f t="shared" si="26"/>
        <v>118</v>
      </c>
      <c r="J45" s="58">
        <f t="shared" si="36"/>
        <v>-0.39</v>
      </c>
      <c r="K45" s="81">
        <v>8837.1</v>
      </c>
      <c r="L45" s="112">
        <f t="shared" si="37"/>
        <v>9.4</v>
      </c>
      <c r="M45" s="58">
        <f t="shared" si="38"/>
        <v>0.15</v>
      </c>
      <c r="N45" s="119">
        <v>3.8119999999999998</v>
      </c>
      <c r="O45" s="59">
        <f t="shared" si="39"/>
        <v>246</v>
      </c>
      <c r="P45" s="58">
        <f t="shared" si="40"/>
        <v>0.34</v>
      </c>
      <c r="Q45" s="64">
        <f t="shared" si="29"/>
        <v>-0.52</v>
      </c>
      <c r="R45" s="64">
        <f t="shared" si="41"/>
        <v>0.49</v>
      </c>
      <c r="S45" s="26">
        <f t="shared" si="42"/>
        <v>2</v>
      </c>
      <c r="T45" s="26">
        <f t="shared" si="43"/>
        <v>10</v>
      </c>
      <c r="U45" s="23">
        <f t="shared" si="30"/>
        <v>0</v>
      </c>
      <c r="V45" s="19">
        <f t="shared" si="31"/>
        <v>0</v>
      </c>
      <c r="W45" s="23">
        <f t="shared" si="32"/>
        <v>0</v>
      </c>
      <c r="X45" s="17" t="str">
        <f t="shared" si="33"/>
        <v>ВА</v>
      </c>
    </row>
    <row r="46" spans="1:27" ht="15" outlineLevel="2" x14ac:dyDescent="0.25">
      <c r="B46" s="176">
        <v>9</v>
      </c>
      <c r="C46" s="178" t="s">
        <v>49</v>
      </c>
      <c r="D46" s="170">
        <v>944.78</v>
      </c>
      <c r="E46" s="5">
        <v>814.58</v>
      </c>
      <c r="F46" s="13">
        <v>434.2</v>
      </c>
      <c r="G46" s="10">
        <f t="shared" si="34"/>
        <v>0.86</v>
      </c>
      <c r="H46" s="58">
        <f t="shared" si="35"/>
        <v>-0.14000000000000001</v>
      </c>
      <c r="I46" s="3">
        <f t="shared" si="26"/>
        <v>195</v>
      </c>
      <c r="J46" s="58">
        <f t="shared" si="36"/>
        <v>-1.29</v>
      </c>
      <c r="K46" s="81">
        <v>10005.5</v>
      </c>
      <c r="L46" s="112">
        <f t="shared" si="37"/>
        <v>12.3</v>
      </c>
      <c r="M46" s="58">
        <f t="shared" si="38"/>
        <v>-0.11</v>
      </c>
      <c r="N46" s="119">
        <v>4.5519999999999996</v>
      </c>
      <c r="O46" s="59">
        <f t="shared" si="39"/>
        <v>179</v>
      </c>
      <c r="P46" s="58">
        <f t="shared" si="40"/>
        <v>-0.02</v>
      </c>
      <c r="Q46" s="64">
        <f t="shared" si="29"/>
        <v>-1.4300000000000002</v>
      </c>
      <c r="R46" s="64">
        <f t="shared" si="41"/>
        <v>-0.13</v>
      </c>
      <c r="S46" s="26">
        <f t="shared" si="42"/>
        <v>2</v>
      </c>
      <c r="T46" s="26">
        <f t="shared" si="43"/>
        <v>20</v>
      </c>
      <c r="U46" s="23">
        <f t="shared" si="30"/>
        <v>0</v>
      </c>
      <c r="V46" s="19">
        <f t="shared" si="31"/>
        <v>0</v>
      </c>
      <c r="W46" s="23" t="str">
        <f t="shared" si="32"/>
        <v>ВВ</v>
      </c>
      <c r="X46" s="17">
        <f t="shared" si="33"/>
        <v>0</v>
      </c>
    </row>
    <row r="47" spans="1:27" ht="15" outlineLevel="2" x14ac:dyDescent="0.25">
      <c r="B47" s="176">
        <v>10</v>
      </c>
      <c r="C47" s="178" t="s">
        <v>50</v>
      </c>
      <c r="D47" s="170">
        <v>393.78</v>
      </c>
      <c r="E47" s="5">
        <v>307.60000000000002</v>
      </c>
      <c r="F47" s="13">
        <v>226.18</v>
      </c>
      <c r="G47" s="10">
        <f t="shared" si="34"/>
        <v>0.78</v>
      </c>
      <c r="H47" s="58">
        <f t="shared" si="35"/>
        <v>-0.21999999999999997</v>
      </c>
      <c r="I47" s="3">
        <f t="shared" si="26"/>
        <v>268</v>
      </c>
      <c r="J47" s="58">
        <f t="shared" si="36"/>
        <v>-2.15</v>
      </c>
      <c r="K47" s="81">
        <v>4447</v>
      </c>
      <c r="L47" s="112">
        <f t="shared" si="37"/>
        <v>14.5</v>
      </c>
      <c r="M47" s="58">
        <f t="shared" si="38"/>
        <v>-0.31</v>
      </c>
      <c r="N47" s="119">
        <v>1</v>
      </c>
      <c r="O47" s="59">
        <f t="shared" si="39"/>
        <v>308</v>
      </c>
      <c r="P47" s="58">
        <f t="shared" si="40"/>
        <v>0.68</v>
      </c>
      <c r="Q47" s="64">
        <f t="shared" si="29"/>
        <v>-2.37</v>
      </c>
      <c r="R47" s="64">
        <f t="shared" si="41"/>
        <v>0.37000000000000005</v>
      </c>
      <c r="S47" s="26">
        <f t="shared" si="42"/>
        <v>2</v>
      </c>
      <c r="T47" s="26">
        <f t="shared" si="43"/>
        <v>10</v>
      </c>
      <c r="U47" s="23">
        <f t="shared" si="30"/>
        <v>0</v>
      </c>
      <c r="V47" s="19">
        <f t="shared" si="31"/>
        <v>0</v>
      </c>
      <c r="W47" s="23">
        <f t="shared" si="32"/>
        <v>0</v>
      </c>
      <c r="X47" s="17" t="str">
        <f t="shared" si="33"/>
        <v>ВА</v>
      </c>
    </row>
    <row r="48" spans="1:27" ht="15" outlineLevel="2" x14ac:dyDescent="0.25">
      <c r="B48" s="176">
        <v>11</v>
      </c>
      <c r="C48" s="178" t="s">
        <v>51</v>
      </c>
      <c r="D48" s="170">
        <v>558.48</v>
      </c>
      <c r="E48" s="5">
        <v>464.19</v>
      </c>
      <c r="F48" s="13">
        <v>196.29</v>
      </c>
      <c r="G48" s="10">
        <f t="shared" si="34"/>
        <v>0.83</v>
      </c>
      <c r="H48" s="58">
        <f t="shared" si="35"/>
        <v>-0.17000000000000004</v>
      </c>
      <c r="I48" s="3">
        <f t="shared" si="26"/>
        <v>154</v>
      </c>
      <c r="J48" s="58">
        <f t="shared" si="36"/>
        <v>-0.81</v>
      </c>
      <c r="K48" s="81">
        <v>4961.2</v>
      </c>
      <c r="L48" s="112">
        <f t="shared" si="37"/>
        <v>10.7</v>
      </c>
      <c r="M48" s="58">
        <f t="shared" si="38"/>
        <v>0.04</v>
      </c>
      <c r="N48" s="119">
        <v>2.992</v>
      </c>
      <c r="O48" s="59">
        <f t="shared" si="39"/>
        <v>155</v>
      </c>
      <c r="P48" s="58">
        <f t="shared" si="40"/>
        <v>-0.15</v>
      </c>
      <c r="Q48" s="64">
        <f t="shared" si="29"/>
        <v>-0.98000000000000009</v>
      </c>
      <c r="R48" s="64">
        <f t="shared" si="41"/>
        <v>-0.10999999999999999</v>
      </c>
      <c r="S48" s="26">
        <f t="shared" si="42"/>
        <v>2</v>
      </c>
      <c r="T48" s="26">
        <f t="shared" si="43"/>
        <v>20</v>
      </c>
      <c r="U48" s="23">
        <f t="shared" si="30"/>
        <v>0</v>
      </c>
      <c r="V48" s="19">
        <f t="shared" si="31"/>
        <v>0</v>
      </c>
      <c r="W48" s="23" t="str">
        <f t="shared" si="32"/>
        <v>ВВ</v>
      </c>
      <c r="X48" s="17">
        <f t="shared" si="33"/>
        <v>0</v>
      </c>
      <c r="Y48" s="1"/>
    </row>
    <row r="49" spans="2:25" ht="15" outlineLevel="2" x14ac:dyDescent="0.25">
      <c r="B49" s="176">
        <v>12</v>
      </c>
      <c r="C49" s="178" t="s">
        <v>52</v>
      </c>
      <c r="D49" s="170">
        <v>643.36</v>
      </c>
      <c r="E49" s="5">
        <v>533.79999999999995</v>
      </c>
      <c r="F49" s="13">
        <v>249.56</v>
      </c>
      <c r="G49" s="10">
        <f t="shared" si="34"/>
        <v>0.83</v>
      </c>
      <c r="H49" s="58">
        <f t="shared" si="35"/>
        <v>-0.17000000000000004</v>
      </c>
      <c r="I49" s="3">
        <f t="shared" si="26"/>
        <v>171</v>
      </c>
      <c r="J49" s="58">
        <f t="shared" si="36"/>
        <v>-1.01</v>
      </c>
      <c r="K49" s="81">
        <v>5560.9</v>
      </c>
      <c r="L49" s="112">
        <f t="shared" si="37"/>
        <v>10.4</v>
      </c>
      <c r="M49" s="58">
        <f t="shared" si="38"/>
        <v>0.06</v>
      </c>
      <c r="N49" s="119">
        <v>1.988</v>
      </c>
      <c r="O49" s="59">
        <f t="shared" si="39"/>
        <v>269</v>
      </c>
      <c r="P49" s="58">
        <f t="shared" si="40"/>
        <v>0.47</v>
      </c>
      <c r="Q49" s="64">
        <f t="shared" si="29"/>
        <v>-1.1800000000000002</v>
      </c>
      <c r="R49" s="64">
        <f t="shared" si="41"/>
        <v>0.53</v>
      </c>
      <c r="S49" s="26">
        <f t="shared" si="42"/>
        <v>2</v>
      </c>
      <c r="T49" s="26">
        <f t="shared" si="43"/>
        <v>10</v>
      </c>
      <c r="U49" s="23">
        <f t="shared" si="30"/>
        <v>0</v>
      </c>
      <c r="V49" s="19">
        <f t="shared" si="31"/>
        <v>0</v>
      </c>
      <c r="W49" s="23">
        <f t="shared" si="32"/>
        <v>0</v>
      </c>
      <c r="X49" s="17" t="str">
        <f t="shared" si="33"/>
        <v>ВА</v>
      </c>
      <c r="Y49" s="1"/>
    </row>
    <row r="50" spans="2:25" ht="15" outlineLevel="2" x14ac:dyDescent="0.25">
      <c r="B50" s="176">
        <v>13</v>
      </c>
      <c r="C50" s="178" t="s">
        <v>53</v>
      </c>
      <c r="D50" s="170">
        <v>1269.82</v>
      </c>
      <c r="E50" s="5">
        <v>1153.27</v>
      </c>
      <c r="F50" s="13">
        <v>264.55</v>
      </c>
      <c r="G50" s="10">
        <f t="shared" si="34"/>
        <v>0.91</v>
      </c>
      <c r="H50" s="58">
        <f t="shared" si="35"/>
        <v>-8.9999999999999969E-2</v>
      </c>
      <c r="I50" s="3">
        <f t="shared" si="26"/>
        <v>84</v>
      </c>
      <c r="J50" s="58">
        <f t="shared" si="36"/>
        <v>0.01</v>
      </c>
      <c r="K50" s="81">
        <v>4943.3</v>
      </c>
      <c r="L50" s="112">
        <f t="shared" si="37"/>
        <v>4.3</v>
      </c>
      <c r="M50" s="58">
        <f t="shared" si="38"/>
        <v>0.61</v>
      </c>
      <c r="N50" s="119">
        <v>1.9319999999999999</v>
      </c>
      <c r="O50" s="59">
        <f t="shared" si="39"/>
        <v>597</v>
      </c>
      <c r="P50" s="58">
        <f t="shared" si="40"/>
        <v>2.2599999999999998</v>
      </c>
      <c r="Q50" s="64">
        <f t="shared" si="29"/>
        <v>-7.9999999999999974E-2</v>
      </c>
      <c r="R50" s="64">
        <f t="shared" si="41"/>
        <v>2.8699999999999997</v>
      </c>
      <c r="S50" s="26">
        <f t="shared" si="42"/>
        <v>2</v>
      </c>
      <c r="T50" s="26">
        <f t="shared" si="43"/>
        <v>10</v>
      </c>
      <c r="U50" s="23">
        <f t="shared" si="30"/>
        <v>0</v>
      </c>
      <c r="V50" s="19">
        <f t="shared" si="31"/>
        <v>0</v>
      </c>
      <c r="W50" s="23">
        <f t="shared" si="32"/>
        <v>0</v>
      </c>
      <c r="X50" s="17" t="str">
        <f t="shared" si="33"/>
        <v>ВА</v>
      </c>
      <c r="Y50" s="1"/>
    </row>
    <row r="51" spans="2:25" ht="15" outlineLevel="2" x14ac:dyDescent="0.25">
      <c r="B51" s="176">
        <v>14</v>
      </c>
      <c r="C51" s="178" t="s">
        <v>54</v>
      </c>
      <c r="D51" s="170">
        <v>727.92</v>
      </c>
      <c r="E51" s="5">
        <v>641.20000000000005</v>
      </c>
      <c r="F51" s="13">
        <v>269.72000000000003</v>
      </c>
      <c r="G51" s="10">
        <f t="shared" si="34"/>
        <v>0.88</v>
      </c>
      <c r="H51" s="58">
        <f t="shared" si="35"/>
        <v>-0.12</v>
      </c>
      <c r="I51" s="3">
        <f t="shared" si="26"/>
        <v>154</v>
      </c>
      <c r="J51" s="58">
        <f t="shared" si="36"/>
        <v>-0.81</v>
      </c>
      <c r="K51" s="81">
        <v>9510.1</v>
      </c>
      <c r="L51" s="112">
        <f t="shared" si="37"/>
        <v>14.8</v>
      </c>
      <c r="M51" s="58">
        <f t="shared" si="38"/>
        <v>-0.33</v>
      </c>
      <c r="N51" s="119">
        <v>4.5960000000000001</v>
      </c>
      <c r="O51" s="59">
        <f t="shared" si="39"/>
        <v>140</v>
      </c>
      <c r="P51" s="58">
        <f t="shared" si="40"/>
        <v>-0.23</v>
      </c>
      <c r="Q51" s="64">
        <f t="shared" si="29"/>
        <v>-0.93</v>
      </c>
      <c r="R51" s="64">
        <f t="shared" si="41"/>
        <v>-0.56000000000000005</v>
      </c>
      <c r="S51" s="26">
        <f t="shared" si="42"/>
        <v>2</v>
      </c>
      <c r="T51" s="26">
        <f t="shared" si="43"/>
        <v>20</v>
      </c>
      <c r="U51" s="23">
        <f t="shared" si="30"/>
        <v>0</v>
      </c>
      <c r="V51" s="19">
        <f t="shared" si="31"/>
        <v>0</v>
      </c>
      <c r="W51" s="23" t="str">
        <f t="shared" si="32"/>
        <v>ВВ</v>
      </c>
      <c r="X51" s="17">
        <f t="shared" si="33"/>
        <v>0</v>
      </c>
      <c r="Y51" s="1"/>
    </row>
    <row r="52" spans="2:25" ht="15" outlineLevel="2" x14ac:dyDescent="0.25">
      <c r="B52" s="176">
        <v>15</v>
      </c>
      <c r="C52" s="178" t="s">
        <v>55</v>
      </c>
      <c r="D52" s="170">
        <v>540.5</v>
      </c>
      <c r="E52" s="5">
        <v>437.92</v>
      </c>
      <c r="F52" s="13">
        <v>151.58000000000001</v>
      </c>
      <c r="G52" s="10">
        <f t="shared" si="34"/>
        <v>0.81</v>
      </c>
      <c r="H52" s="58">
        <f t="shared" si="35"/>
        <v>-0.18999999999999995</v>
      </c>
      <c r="I52" s="3">
        <f t="shared" si="26"/>
        <v>126</v>
      </c>
      <c r="J52" s="58">
        <f t="shared" si="36"/>
        <v>-0.48</v>
      </c>
      <c r="K52" s="81">
        <v>4109.3999999999996</v>
      </c>
      <c r="L52" s="112">
        <f t="shared" si="37"/>
        <v>9.4</v>
      </c>
      <c r="M52" s="58">
        <f t="shared" si="38"/>
        <v>0.15</v>
      </c>
      <c r="N52" s="119">
        <v>1.9359999999999999</v>
      </c>
      <c r="O52" s="59">
        <f t="shared" si="39"/>
        <v>226</v>
      </c>
      <c r="P52" s="58">
        <f t="shared" si="40"/>
        <v>0.23</v>
      </c>
      <c r="Q52" s="64">
        <f t="shared" si="29"/>
        <v>-0.66999999999999993</v>
      </c>
      <c r="R52" s="64">
        <f t="shared" si="41"/>
        <v>0.38</v>
      </c>
      <c r="S52" s="26">
        <f t="shared" si="42"/>
        <v>2</v>
      </c>
      <c r="T52" s="26">
        <f t="shared" si="43"/>
        <v>10</v>
      </c>
      <c r="U52" s="23">
        <f t="shared" si="30"/>
        <v>0</v>
      </c>
      <c r="V52" s="19">
        <f t="shared" si="31"/>
        <v>0</v>
      </c>
      <c r="W52" s="23">
        <f t="shared" si="32"/>
        <v>0</v>
      </c>
      <c r="X52" s="17" t="str">
        <f t="shared" si="33"/>
        <v>ВА</v>
      </c>
      <c r="Y52" s="1"/>
    </row>
    <row r="53" spans="2:25" ht="15" outlineLevel="2" x14ac:dyDescent="0.25">
      <c r="B53" s="176">
        <v>16</v>
      </c>
      <c r="C53" s="178" t="s">
        <v>56</v>
      </c>
      <c r="D53" s="170">
        <v>848.37</v>
      </c>
      <c r="E53" s="5">
        <v>701.01</v>
      </c>
      <c r="F53" s="13">
        <v>491.36</v>
      </c>
      <c r="G53" s="10">
        <f t="shared" si="34"/>
        <v>0.83</v>
      </c>
      <c r="H53" s="58">
        <f t="shared" si="35"/>
        <v>-0.17000000000000004</v>
      </c>
      <c r="I53" s="3">
        <f t="shared" si="26"/>
        <v>256</v>
      </c>
      <c r="J53" s="58">
        <f t="shared" si="36"/>
        <v>-2.0099999999999998</v>
      </c>
      <c r="K53" s="81">
        <v>8529.2000000000007</v>
      </c>
      <c r="L53" s="112">
        <f t="shared" si="37"/>
        <v>12.2</v>
      </c>
      <c r="M53" s="58">
        <f t="shared" si="38"/>
        <v>-0.1</v>
      </c>
      <c r="N53" s="119">
        <v>3.536</v>
      </c>
      <c r="O53" s="59">
        <f t="shared" si="39"/>
        <v>198</v>
      </c>
      <c r="P53" s="58">
        <f t="shared" si="40"/>
        <v>0.08</v>
      </c>
      <c r="Q53" s="64">
        <f t="shared" si="29"/>
        <v>-2.1799999999999997</v>
      </c>
      <c r="R53" s="64">
        <f t="shared" si="41"/>
        <v>-2.0000000000000004E-2</v>
      </c>
      <c r="S53" s="26">
        <f t="shared" si="42"/>
        <v>2</v>
      </c>
      <c r="T53" s="26">
        <f t="shared" si="43"/>
        <v>20</v>
      </c>
      <c r="U53" s="23">
        <f t="shared" si="30"/>
        <v>0</v>
      </c>
      <c r="V53" s="19">
        <f t="shared" si="31"/>
        <v>0</v>
      </c>
      <c r="W53" s="23" t="str">
        <f t="shared" si="32"/>
        <v>ВВ</v>
      </c>
      <c r="X53" s="17">
        <f t="shared" si="33"/>
        <v>0</v>
      </c>
      <c r="Y53" s="1"/>
    </row>
    <row r="54" spans="2:25" ht="15" outlineLevel="2" x14ac:dyDescent="0.25">
      <c r="B54" s="176">
        <v>17</v>
      </c>
      <c r="C54" s="178" t="s">
        <v>57</v>
      </c>
      <c r="D54" s="170">
        <v>249.53</v>
      </c>
      <c r="E54" s="5">
        <v>135.35</v>
      </c>
      <c r="F54" s="13">
        <v>202.17</v>
      </c>
      <c r="G54" s="10">
        <f t="shared" si="34"/>
        <v>0.54</v>
      </c>
      <c r="H54" s="58">
        <f t="shared" si="35"/>
        <v>-0.45999999999999996</v>
      </c>
      <c r="I54" s="3">
        <f t="shared" si="26"/>
        <v>545</v>
      </c>
      <c r="J54" s="58">
        <f t="shared" si="36"/>
        <v>-5.4</v>
      </c>
      <c r="K54" s="81">
        <v>3964.4</v>
      </c>
      <c r="L54" s="112">
        <f t="shared" si="37"/>
        <v>29.3</v>
      </c>
      <c r="M54" s="58">
        <f t="shared" si="38"/>
        <v>-1.64</v>
      </c>
      <c r="N54" s="119">
        <v>1.58</v>
      </c>
      <c r="O54" s="59">
        <f t="shared" si="39"/>
        <v>86</v>
      </c>
      <c r="P54" s="58">
        <f t="shared" si="40"/>
        <v>-0.53</v>
      </c>
      <c r="Q54" s="64">
        <f t="shared" si="29"/>
        <v>-5.86</v>
      </c>
      <c r="R54" s="64">
        <f t="shared" si="41"/>
        <v>-2.17</v>
      </c>
      <c r="S54" s="26">
        <f t="shared" si="42"/>
        <v>2</v>
      </c>
      <c r="T54" s="26">
        <f t="shared" si="43"/>
        <v>20</v>
      </c>
      <c r="U54" s="23">
        <f t="shared" si="30"/>
        <v>0</v>
      </c>
      <c r="V54" s="19">
        <f t="shared" si="31"/>
        <v>0</v>
      </c>
      <c r="W54" s="23" t="str">
        <f t="shared" si="32"/>
        <v>ВВ</v>
      </c>
      <c r="X54" s="17">
        <f t="shared" si="33"/>
        <v>0</v>
      </c>
      <c r="Y54" s="1"/>
    </row>
    <row r="55" spans="2:25" ht="15" outlineLevel="2" x14ac:dyDescent="0.25">
      <c r="B55" s="176">
        <v>18</v>
      </c>
      <c r="C55" s="178" t="s">
        <v>58</v>
      </c>
      <c r="D55" s="170">
        <v>333.72</v>
      </c>
      <c r="E55" s="5">
        <v>179.17</v>
      </c>
      <c r="F55" s="13">
        <v>289.55</v>
      </c>
      <c r="G55" s="10">
        <f t="shared" si="34"/>
        <v>0.54</v>
      </c>
      <c r="H55" s="58">
        <f t="shared" si="35"/>
        <v>-0.45999999999999996</v>
      </c>
      <c r="I55" s="3">
        <f t="shared" si="26"/>
        <v>590</v>
      </c>
      <c r="J55" s="58">
        <f t="shared" si="36"/>
        <v>-5.93</v>
      </c>
      <c r="K55" s="81">
        <v>5528.2</v>
      </c>
      <c r="L55" s="112">
        <f t="shared" si="37"/>
        <v>30.9</v>
      </c>
      <c r="M55" s="58">
        <f t="shared" si="38"/>
        <v>-1.78</v>
      </c>
      <c r="N55" s="119">
        <v>1.992</v>
      </c>
      <c r="O55" s="59">
        <f t="shared" si="39"/>
        <v>90</v>
      </c>
      <c r="P55" s="58">
        <f t="shared" si="40"/>
        <v>-0.51</v>
      </c>
      <c r="Q55" s="64">
        <f t="shared" si="29"/>
        <v>-6.39</v>
      </c>
      <c r="R55" s="64">
        <f>M55+P55</f>
        <v>-2.29</v>
      </c>
      <c r="S55" s="26">
        <f t="shared" si="42"/>
        <v>2</v>
      </c>
      <c r="T55" s="26">
        <f t="shared" si="43"/>
        <v>20</v>
      </c>
      <c r="U55" s="23">
        <f t="shared" si="30"/>
        <v>0</v>
      </c>
      <c r="V55" s="19">
        <f t="shared" si="31"/>
        <v>0</v>
      </c>
      <c r="W55" s="23" t="str">
        <f t="shared" si="32"/>
        <v>ВВ</v>
      </c>
      <c r="X55" s="17">
        <f t="shared" si="33"/>
        <v>0</v>
      </c>
      <c r="Y55" s="1"/>
    </row>
    <row r="56" spans="2:25" ht="15" outlineLevel="2" x14ac:dyDescent="0.25">
      <c r="B56" s="176">
        <v>19</v>
      </c>
      <c r="C56" s="178" t="s">
        <v>59</v>
      </c>
      <c r="D56" s="170">
        <v>525.44000000000005</v>
      </c>
      <c r="E56" s="5">
        <v>510.25</v>
      </c>
      <c r="F56" s="13">
        <v>96.19</v>
      </c>
      <c r="G56" s="10">
        <f t="shared" si="34"/>
        <v>0.97</v>
      </c>
      <c r="H56" s="58">
        <f t="shared" si="35"/>
        <v>-3.0000000000000027E-2</v>
      </c>
      <c r="I56" s="3">
        <f t="shared" si="26"/>
        <v>69</v>
      </c>
      <c r="J56" s="58">
        <f t="shared" si="36"/>
        <v>0.19</v>
      </c>
      <c r="K56" s="81">
        <v>6000.9</v>
      </c>
      <c r="L56" s="112">
        <f t="shared" si="37"/>
        <v>11.8</v>
      </c>
      <c r="M56" s="58">
        <f t="shared" si="38"/>
        <v>-0.06</v>
      </c>
      <c r="N56" s="119">
        <v>1.98</v>
      </c>
      <c r="O56" s="59">
        <f t="shared" si="39"/>
        <v>258</v>
      </c>
      <c r="P56" s="58">
        <f t="shared" si="40"/>
        <v>0.41</v>
      </c>
      <c r="Q56" s="64">
        <f t="shared" si="29"/>
        <v>0.15999999999999998</v>
      </c>
      <c r="R56" s="64">
        <f t="shared" ref="R56:R119" si="44">M56+P56</f>
        <v>0.35</v>
      </c>
      <c r="S56" s="26">
        <f t="shared" si="42"/>
        <v>1</v>
      </c>
      <c r="T56" s="26">
        <f t="shared" si="43"/>
        <v>10</v>
      </c>
      <c r="U56" s="23">
        <f t="shared" si="30"/>
        <v>0</v>
      </c>
      <c r="V56" s="19" t="str">
        <f t="shared" si="31"/>
        <v>АА</v>
      </c>
      <c r="W56" s="23">
        <f t="shared" si="32"/>
        <v>0</v>
      </c>
      <c r="X56" s="17">
        <f t="shared" si="33"/>
        <v>0</v>
      </c>
      <c r="Y56" s="1"/>
    </row>
    <row r="57" spans="2:25" ht="15" outlineLevel="2" x14ac:dyDescent="0.25">
      <c r="B57" s="176">
        <v>20</v>
      </c>
      <c r="C57" s="178" t="s">
        <v>60</v>
      </c>
      <c r="D57" s="170">
        <v>262.61</v>
      </c>
      <c r="E57" s="5">
        <v>98.61</v>
      </c>
      <c r="F57" s="13">
        <v>242.99</v>
      </c>
      <c r="G57" s="10">
        <f t="shared" si="34"/>
        <v>0.38</v>
      </c>
      <c r="H57" s="58">
        <f t="shared" si="35"/>
        <v>-0.62</v>
      </c>
      <c r="I57" s="3">
        <f t="shared" si="26"/>
        <v>899</v>
      </c>
      <c r="J57" s="58">
        <f t="shared" si="36"/>
        <v>-9.56</v>
      </c>
      <c r="K57" s="81">
        <v>4080.6</v>
      </c>
      <c r="L57" s="112">
        <f t="shared" si="37"/>
        <v>41.4</v>
      </c>
      <c r="M57" s="58">
        <f t="shared" si="38"/>
        <v>-2.73</v>
      </c>
      <c r="N57" s="119">
        <v>0.98399999999999999</v>
      </c>
      <c r="O57" s="59">
        <f t="shared" si="39"/>
        <v>100</v>
      </c>
      <c r="P57" s="58">
        <f t="shared" si="40"/>
        <v>-0.45</v>
      </c>
      <c r="Q57" s="64">
        <f t="shared" si="29"/>
        <v>-10.18</v>
      </c>
      <c r="R57" s="64">
        <f t="shared" si="44"/>
        <v>-3.18</v>
      </c>
      <c r="S57" s="26">
        <f t="shared" si="42"/>
        <v>2</v>
      </c>
      <c r="T57" s="26">
        <f t="shared" si="43"/>
        <v>20</v>
      </c>
      <c r="U57" s="23">
        <f t="shared" si="30"/>
        <v>0</v>
      </c>
      <c r="V57" s="19">
        <f t="shared" si="31"/>
        <v>0</v>
      </c>
      <c r="W57" s="23" t="str">
        <f t="shared" si="32"/>
        <v>ВВ</v>
      </c>
      <c r="X57" s="17">
        <f t="shared" si="33"/>
        <v>0</v>
      </c>
      <c r="Y57" s="1"/>
    </row>
    <row r="58" spans="2:25" ht="15" outlineLevel="2" x14ac:dyDescent="0.25">
      <c r="B58" s="176">
        <v>21</v>
      </c>
      <c r="C58" s="178" t="s">
        <v>61</v>
      </c>
      <c r="D58" s="170">
        <v>598.57000000000005</v>
      </c>
      <c r="E58" s="5">
        <v>504.74</v>
      </c>
      <c r="F58" s="13">
        <v>194.83</v>
      </c>
      <c r="G58" s="10">
        <f t="shared" si="34"/>
        <v>0.84</v>
      </c>
      <c r="H58" s="58">
        <f t="shared" si="35"/>
        <v>-0.16000000000000003</v>
      </c>
      <c r="I58" s="3">
        <f t="shared" si="26"/>
        <v>141</v>
      </c>
      <c r="J58" s="58">
        <f t="shared" si="36"/>
        <v>-0.66</v>
      </c>
      <c r="K58" s="81">
        <v>5905</v>
      </c>
      <c r="L58" s="112">
        <f t="shared" si="37"/>
        <v>11.7</v>
      </c>
      <c r="M58" s="58">
        <f t="shared" si="38"/>
        <v>-0.05</v>
      </c>
      <c r="N58" s="119">
        <v>2.8879999999999999</v>
      </c>
      <c r="O58" s="59">
        <f t="shared" si="39"/>
        <v>175</v>
      </c>
      <c r="P58" s="58">
        <f t="shared" si="40"/>
        <v>-0.04</v>
      </c>
      <c r="Q58" s="64">
        <f t="shared" si="29"/>
        <v>-0.82000000000000006</v>
      </c>
      <c r="R58" s="64">
        <f t="shared" si="44"/>
        <v>-0.09</v>
      </c>
      <c r="S58" s="26">
        <f t="shared" si="42"/>
        <v>2</v>
      </c>
      <c r="T58" s="26">
        <f t="shared" si="43"/>
        <v>20</v>
      </c>
      <c r="U58" s="23">
        <f t="shared" si="30"/>
        <v>0</v>
      </c>
      <c r="V58" s="19">
        <f t="shared" si="31"/>
        <v>0</v>
      </c>
      <c r="W58" s="23" t="str">
        <f t="shared" si="32"/>
        <v>ВВ</v>
      </c>
      <c r="X58" s="17">
        <f t="shared" si="33"/>
        <v>0</v>
      </c>
      <c r="Y58" s="1"/>
    </row>
    <row r="59" spans="2:25" ht="15" outlineLevel="2" x14ac:dyDescent="0.25">
      <c r="B59" s="176">
        <v>22</v>
      </c>
      <c r="C59" s="178" t="s">
        <v>62</v>
      </c>
      <c r="D59" s="170">
        <v>392.54</v>
      </c>
      <c r="E59" s="5">
        <v>269.14</v>
      </c>
      <c r="F59" s="13">
        <v>210.41</v>
      </c>
      <c r="G59" s="10">
        <f t="shared" si="34"/>
        <v>0.69</v>
      </c>
      <c r="H59" s="58">
        <f t="shared" si="35"/>
        <v>-0.31000000000000005</v>
      </c>
      <c r="I59" s="3">
        <f t="shared" si="26"/>
        <v>285</v>
      </c>
      <c r="J59" s="58">
        <f t="shared" si="36"/>
        <v>-2.35</v>
      </c>
      <c r="K59" s="81">
        <v>5503.2</v>
      </c>
      <c r="L59" s="112">
        <f t="shared" si="37"/>
        <v>20.399999999999999</v>
      </c>
      <c r="M59" s="58">
        <f t="shared" si="38"/>
        <v>-0.84</v>
      </c>
      <c r="N59" s="119">
        <v>1.956</v>
      </c>
      <c r="O59" s="59">
        <f t="shared" si="39"/>
        <v>138</v>
      </c>
      <c r="P59" s="58">
        <f t="shared" si="40"/>
        <v>-0.25</v>
      </c>
      <c r="Q59" s="64">
        <f t="shared" si="29"/>
        <v>-2.66</v>
      </c>
      <c r="R59" s="64">
        <f t="shared" si="44"/>
        <v>-1.0899999999999999</v>
      </c>
      <c r="S59" s="26">
        <f t="shared" si="42"/>
        <v>2</v>
      </c>
      <c r="T59" s="26">
        <f t="shared" si="43"/>
        <v>20</v>
      </c>
      <c r="U59" s="23">
        <f t="shared" si="30"/>
        <v>0</v>
      </c>
      <c r="V59" s="19">
        <f t="shared" si="31"/>
        <v>0</v>
      </c>
      <c r="W59" s="23" t="str">
        <f t="shared" si="32"/>
        <v>ВВ</v>
      </c>
      <c r="X59" s="17">
        <f t="shared" si="33"/>
        <v>0</v>
      </c>
      <c r="Y59" s="1"/>
    </row>
    <row r="60" spans="2:25" ht="15" outlineLevel="2" x14ac:dyDescent="0.25">
      <c r="B60" s="176">
        <v>23</v>
      </c>
      <c r="C60" s="178" t="s">
        <v>63</v>
      </c>
      <c r="D60" s="170">
        <v>329.57</v>
      </c>
      <c r="E60" s="5">
        <v>161.09</v>
      </c>
      <c r="F60" s="13">
        <v>294.48</v>
      </c>
      <c r="G60" s="10">
        <f t="shared" si="34"/>
        <v>0.49</v>
      </c>
      <c r="H60" s="58">
        <f t="shared" si="35"/>
        <v>-0.51</v>
      </c>
      <c r="I60" s="3">
        <f t="shared" si="26"/>
        <v>667</v>
      </c>
      <c r="J60" s="58">
        <f t="shared" si="36"/>
        <v>-6.84</v>
      </c>
      <c r="K60" s="81">
        <v>4227.8999999999996</v>
      </c>
      <c r="L60" s="112">
        <f t="shared" si="37"/>
        <v>26.2</v>
      </c>
      <c r="M60" s="58">
        <f t="shared" si="38"/>
        <v>-1.36</v>
      </c>
      <c r="N60" s="119">
        <v>0.44</v>
      </c>
      <c r="O60" s="59">
        <f t="shared" si="39"/>
        <v>366</v>
      </c>
      <c r="P60" s="58">
        <f t="shared" si="40"/>
        <v>1</v>
      </c>
      <c r="Q60" s="64">
        <f t="shared" si="29"/>
        <v>-7.35</v>
      </c>
      <c r="R60" s="64">
        <f t="shared" si="44"/>
        <v>-0.3600000000000001</v>
      </c>
      <c r="S60" s="26">
        <f t="shared" si="42"/>
        <v>2</v>
      </c>
      <c r="T60" s="26">
        <f t="shared" si="43"/>
        <v>20</v>
      </c>
      <c r="U60" s="23">
        <f t="shared" si="30"/>
        <v>0</v>
      </c>
      <c r="V60" s="19">
        <f t="shared" si="31"/>
        <v>0</v>
      </c>
      <c r="W60" s="23" t="str">
        <f t="shared" si="32"/>
        <v>ВВ</v>
      </c>
      <c r="X60" s="17">
        <f t="shared" si="33"/>
        <v>0</v>
      </c>
      <c r="Y60" s="1"/>
    </row>
    <row r="61" spans="2:25" ht="15" outlineLevel="2" x14ac:dyDescent="0.25">
      <c r="B61" s="176">
        <v>24</v>
      </c>
      <c r="C61" s="178" t="s">
        <v>64</v>
      </c>
      <c r="D61" s="170">
        <v>667.84</v>
      </c>
      <c r="E61" s="5">
        <v>520.69000000000005</v>
      </c>
      <c r="F61" s="13">
        <v>407.15</v>
      </c>
      <c r="G61" s="10">
        <f t="shared" si="34"/>
        <v>0.78</v>
      </c>
      <c r="H61" s="58">
        <f t="shared" si="35"/>
        <v>-0.21999999999999997</v>
      </c>
      <c r="I61" s="3">
        <f t="shared" si="26"/>
        <v>285</v>
      </c>
      <c r="J61" s="58">
        <f t="shared" si="36"/>
        <v>-2.35</v>
      </c>
      <c r="K61" s="81">
        <v>6895.6</v>
      </c>
      <c r="L61" s="112">
        <f t="shared" si="37"/>
        <v>13.2</v>
      </c>
      <c r="M61" s="58">
        <f t="shared" si="38"/>
        <v>-0.19</v>
      </c>
      <c r="N61" s="119">
        <v>2.06</v>
      </c>
      <c r="O61" s="59">
        <f t="shared" si="39"/>
        <v>253</v>
      </c>
      <c r="P61" s="58">
        <f t="shared" si="40"/>
        <v>0.38</v>
      </c>
      <c r="Q61" s="64">
        <f t="shared" si="29"/>
        <v>-2.5700000000000003</v>
      </c>
      <c r="R61" s="64">
        <f t="shared" si="44"/>
        <v>0.19</v>
      </c>
      <c r="S61" s="26">
        <f t="shared" si="42"/>
        <v>2</v>
      </c>
      <c r="T61" s="26">
        <f t="shared" si="43"/>
        <v>10</v>
      </c>
      <c r="U61" s="23">
        <f t="shared" si="30"/>
        <v>0</v>
      </c>
      <c r="V61" s="19">
        <f t="shared" si="31"/>
        <v>0</v>
      </c>
      <c r="W61" s="23">
        <f t="shared" si="32"/>
        <v>0</v>
      </c>
      <c r="X61" s="17" t="str">
        <f t="shared" si="33"/>
        <v>ВА</v>
      </c>
      <c r="Y61" s="1"/>
    </row>
    <row r="62" spans="2:25" ht="15" outlineLevel="2" x14ac:dyDescent="0.25">
      <c r="B62" s="176">
        <v>25</v>
      </c>
      <c r="C62" s="178" t="s">
        <v>65</v>
      </c>
      <c r="D62" s="170">
        <v>715.94</v>
      </c>
      <c r="E62" s="5">
        <v>589.46</v>
      </c>
      <c r="F62" s="13">
        <v>275.47000000000003</v>
      </c>
      <c r="G62" s="10">
        <f t="shared" si="34"/>
        <v>0.82</v>
      </c>
      <c r="H62" s="58">
        <f t="shared" si="35"/>
        <v>-0.18000000000000005</v>
      </c>
      <c r="I62" s="3">
        <f t="shared" si="26"/>
        <v>171</v>
      </c>
      <c r="J62" s="58">
        <f t="shared" si="36"/>
        <v>-1.01</v>
      </c>
      <c r="K62" s="81">
        <v>9252.6</v>
      </c>
      <c r="L62" s="112">
        <f t="shared" si="37"/>
        <v>15.7</v>
      </c>
      <c r="M62" s="58">
        <f t="shared" si="38"/>
        <v>-0.41</v>
      </c>
      <c r="N62" s="119">
        <v>4.7359999999999998</v>
      </c>
      <c r="O62" s="59">
        <f t="shared" si="39"/>
        <v>124</v>
      </c>
      <c r="P62" s="58">
        <f t="shared" si="40"/>
        <v>-0.32</v>
      </c>
      <c r="Q62" s="64">
        <f t="shared" si="29"/>
        <v>-1.19</v>
      </c>
      <c r="R62" s="64">
        <f t="shared" si="44"/>
        <v>-0.73</v>
      </c>
      <c r="S62" s="26">
        <f t="shared" si="42"/>
        <v>2</v>
      </c>
      <c r="T62" s="26">
        <f t="shared" si="43"/>
        <v>20</v>
      </c>
      <c r="U62" s="23">
        <f t="shared" si="30"/>
        <v>0</v>
      </c>
      <c r="V62" s="19">
        <f t="shared" si="31"/>
        <v>0</v>
      </c>
      <c r="W62" s="23" t="str">
        <f t="shared" si="32"/>
        <v>ВВ</v>
      </c>
      <c r="X62" s="17">
        <f t="shared" si="33"/>
        <v>0</v>
      </c>
      <c r="Y62" s="1"/>
    </row>
    <row r="63" spans="2:25" ht="15" outlineLevel="2" x14ac:dyDescent="0.25">
      <c r="B63" s="176">
        <v>26</v>
      </c>
      <c r="C63" s="178" t="s">
        <v>66</v>
      </c>
      <c r="D63" s="170">
        <v>267.72000000000003</v>
      </c>
      <c r="E63" s="5">
        <v>218.84</v>
      </c>
      <c r="F63" s="13">
        <v>108.88</v>
      </c>
      <c r="G63" s="10">
        <f t="shared" si="34"/>
        <v>0.82</v>
      </c>
      <c r="H63" s="58">
        <f t="shared" si="35"/>
        <v>-0.18000000000000005</v>
      </c>
      <c r="I63" s="3">
        <f t="shared" si="26"/>
        <v>182</v>
      </c>
      <c r="J63" s="58">
        <f t="shared" si="36"/>
        <v>-1.1399999999999999</v>
      </c>
      <c r="K63" s="81">
        <v>4737.8999999999996</v>
      </c>
      <c r="L63" s="112">
        <f t="shared" si="37"/>
        <v>21.7</v>
      </c>
      <c r="M63" s="58">
        <f t="shared" si="38"/>
        <v>-0.95</v>
      </c>
      <c r="N63" s="119">
        <v>2.964</v>
      </c>
      <c r="O63" s="59">
        <f t="shared" si="39"/>
        <v>74</v>
      </c>
      <c r="P63" s="58">
        <f t="shared" si="40"/>
        <v>-0.6</v>
      </c>
      <c r="Q63" s="64">
        <f t="shared" si="29"/>
        <v>-1.3199999999999998</v>
      </c>
      <c r="R63" s="64">
        <f t="shared" si="44"/>
        <v>-1.5499999999999998</v>
      </c>
      <c r="S63" s="26">
        <f t="shared" si="42"/>
        <v>2</v>
      </c>
      <c r="T63" s="26">
        <f t="shared" si="43"/>
        <v>20</v>
      </c>
      <c r="U63" s="23">
        <f t="shared" si="30"/>
        <v>0</v>
      </c>
      <c r="V63" s="19">
        <f t="shared" si="31"/>
        <v>0</v>
      </c>
      <c r="W63" s="23" t="str">
        <f t="shared" si="32"/>
        <v>ВВ</v>
      </c>
      <c r="X63" s="17">
        <f t="shared" si="33"/>
        <v>0</v>
      </c>
      <c r="Y63" s="1"/>
    </row>
    <row r="64" spans="2:25" ht="15" outlineLevel="2" x14ac:dyDescent="0.25">
      <c r="B64" s="176">
        <v>27</v>
      </c>
      <c r="C64" s="178" t="s">
        <v>67</v>
      </c>
      <c r="D64" s="170">
        <v>296.14</v>
      </c>
      <c r="E64" s="5">
        <v>206.16</v>
      </c>
      <c r="F64" s="13">
        <v>125.98</v>
      </c>
      <c r="G64" s="10">
        <f t="shared" si="34"/>
        <v>0.7</v>
      </c>
      <c r="H64" s="58">
        <f t="shared" si="35"/>
        <v>-0.30000000000000004</v>
      </c>
      <c r="I64" s="3">
        <f t="shared" si="26"/>
        <v>223</v>
      </c>
      <c r="J64" s="58">
        <f t="shared" si="36"/>
        <v>-1.62</v>
      </c>
      <c r="K64" s="81">
        <v>4993.8</v>
      </c>
      <c r="L64" s="112">
        <f t="shared" si="37"/>
        <v>24.2</v>
      </c>
      <c r="M64" s="58">
        <f t="shared" si="38"/>
        <v>-1.18</v>
      </c>
      <c r="N64" s="119">
        <v>1</v>
      </c>
      <c r="O64" s="59">
        <f t="shared" si="39"/>
        <v>206</v>
      </c>
      <c r="P64" s="58">
        <f t="shared" si="40"/>
        <v>0.13</v>
      </c>
      <c r="Q64" s="64">
        <f t="shared" si="29"/>
        <v>-1.9200000000000002</v>
      </c>
      <c r="R64" s="64">
        <f t="shared" si="44"/>
        <v>-1.0499999999999998</v>
      </c>
      <c r="S64" s="26">
        <f t="shared" si="42"/>
        <v>2</v>
      </c>
      <c r="T64" s="26">
        <f t="shared" si="43"/>
        <v>20</v>
      </c>
      <c r="U64" s="23">
        <f t="shared" si="30"/>
        <v>0</v>
      </c>
      <c r="V64" s="19">
        <f t="shared" si="31"/>
        <v>0</v>
      </c>
      <c r="W64" s="23" t="str">
        <f t="shared" si="32"/>
        <v>ВВ</v>
      </c>
      <c r="X64" s="17">
        <f t="shared" si="33"/>
        <v>0</v>
      </c>
      <c r="Y64" s="1"/>
    </row>
    <row r="65" spans="2:26" ht="15" outlineLevel="2" x14ac:dyDescent="0.25">
      <c r="B65" s="176">
        <v>28</v>
      </c>
      <c r="C65" s="178" t="s">
        <v>68</v>
      </c>
      <c r="D65" s="170">
        <v>453.43</v>
      </c>
      <c r="E65" s="5">
        <v>375.22</v>
      </c>
      <c r="F65" s="13">
        <v>166.22</v>
      </c>
      <c r="G65" s="10">
        <f t="shared" si="34"/>
        <v>0.83</v>
      </c>
      <c r="H65" s="58">
        <f t="shared" si="35"/>
        <v>-0.17000000000000004</v>
      </c>
      <c r="I65" s="3">
        <f t="shared" si="26"/>
        <v>162</v>
      </c>
      <c r="J65" s="58">
        <f t="shared" si="36"/>
        <v>-0.9</v>
      </c>
      <c r="K65" s="81">
        <v>6686.9</v>
      </c>
      <c r="L65" s="112">
        <f t="shared" si="37"/>
        <v>17.8</v>
      </c>
      <c r="M65" s="58">
        <f t="shared" si="38"/>
        <v>-0.6</v>
      </c>
      <c r="N65" s="119">
        <v>3.952</v>
      </c>
      <c r="O65" s="59">
        <f t="shared" si="39"/>
        <v>95</v>
      </c>
      <c r="P65" s="58">
        <f t="shared" si="40"/>
        <v>-0.48</v>
      </c>
      <c r="Q65" s="64">
        <f t="shared" si="29"/>
        <v>-1.07</v>
      </c>
      <c r="R65" s="64">
        <f t="shared" si="44"/>
        <v>-1.08</v>
      </c>
      <c r="S65" s="26">
        <f t="shared" si="42"/>
        <v>2</v>
      </c>
      <c r="T65" s="26">
        <f t="shared" si="43"/>
        <v>20</v>
      </c>
      <c r="U65" s="23">
        <f t="shared" si="30"/>
        <v>0</v>
      </c>
      <c r="V65" s="19">
        <f t="shared" si="31"/>
        <v>0</v>
      </c>
      <c r="W65" s="23" t="str">
        <f t="shared" si="32"/>
        <v>ВВ</v>
      </c>
      <c r="X65" s="17">
        <f t="shared" si="33"/>
        <v>0</v>
      </c>
      <c r="Y65" s="1"/>
    </row>
    <row r="66" spans="2:26" ht="15" outlineLevel="2" x14ac:dyDescent="0.25">
      <c r="B66" s="176">
        <v>29</v>
      </c>
      <c r="C66" s="178" t="s">
        <v>69</v>
      </c>
      <c r="D66" s="170">
        <v>491.18</v>
      </c>
      <c r="E66" s="5">
        <v>422.97</v>
      </c>
      <c r="F66" s="13">
        <v>177.21</v>
      </c>
      <c r="G66" s="10">
        <f t="shared" si="34"/>
        <v>0.86</v>
      </c>
      <c r="H66" s="58">
        <f t="shared" si="35"/>
        <v>-0.14000000000000001</v>
      </c>
      <c r="I66" s="3">
        <f t="shared" si="26"/>
        <v>153</v>
      </c>
      <c r="J66" s="58">
        <f t="shared" si="36"/>
        <v>-0.8</v>
      </c>
      <c r="K66" s="81">
        <v>6064.2</v>
      </c>
      <c r="L66" s="112">
        <f t="shared" si="37"/>
        <v>14.3</v>
      </c>
      <c r="M66" s="58">
        <f t="shared" si="38"/>
        <v>-0.28999999999999998</v>
      </c>
      <c r="N66" s="119">
        <v>2.9319999999999999</v>
      </c>
      <c r="O66" s="59">
        <f t="shared" si="39"/>
        <v>144</v>
      </c>
      <c r="P66" s="58">
        <f t="shared" si="40"/>
        <v>-0.21</v>
      </c>
      <c r="Q66" s="64">
        <f t="shared" si="29"/>
        <v>-0.94000000000000006</v>
      </c>
      <c r="R66" s="64">
        <f t="shared" si="44"/>
        <v>-0.5</v>
      </c>
      <c r="S66" s="26">
        <f t="shared" si="42"/>
        <v>2</v>
      </c>
      <c r="T66" s="26">
        <f t="shared" si="43"/>
        <v>20</v>
      </c>
      <c r="U66" s="23">
        <f t="shared" si="30"/>
        <v>0</v>
      </c>
      <c r="V66" s="19">
        <f t="shared" si="31"/>
        <v>0</v>
      </c>
      <c r="W66" s="23" t="str">
        <f t="shared" si="32"/>
        <v>ВВ</v>
      </c>
      <c r="X66" s="17">
        <f t="shared" si="33"/>
        <v>0</v>
      </c>
      <c r="Y66" s="1"/>
    </row>
    <row r="67" spans="2:26" ht="15" outlineLevel="2" x14ac:dyDescent="0.25">
      <c r="B67" s="176">
        <v>30</v>
      </c>
      <c r="C67" s="178" t="s">
        <v>70</v>
      </c>
      <c r="D67" s="170">
        <v>860.81</v>
      </c>
      <c r="E67" s="5">
        <v>779.58</v>
      </c>
      <c r="F67" s="13">
        <v>202.23</v>
      </c>
      <c r="G67" s="10">
        <f t="shared" si="34"/>
        <v>0.91</v>
      </c>
      <c r="H67" s="58">
        <f t="shared" si="35"/>
        <v>-8.9999999999999969E-2</v>
      </c>
      <c r="I67" s="3">
        <f t="shared" si="26"/>
        <v>95</v>
      </c>
      <c r="J67" s="58">
        <f t="shared" si="36"/>
        <v>-0.12</v>
      </c>
      <c r="K67" s="81">
        <v>9662.2000000000007</v>
      </c>
      <c r="L67" s="112">
        <f t="shared" si="37"/>
        <v>12.4</v>
      </c>
      <c r="M67" s="58">
        <f t="shared" si="38"/>
        <v>-0.12</v>
      </c>
      <c r="N67" s="119">
        <v>4.42</v>
      </c>
      <c r="O67" s="59">
        <f t="shared" si="39"/>
        <v>176</v>
      </c>
      <c r="P67" s="58">
        <f t="shared" si="40"/>
        <v>-0.04</v>
      </c>
      <c r="Q67" s="64">
        <f t="shared" si="29"/>
        <v>-0.20999999999999996</v>
      </c>
      <c r="R67" s="64">
        <f t="shared" si="44"/>
        <v>-0.16</v>
      </c>
      <c r="S67" s="26">
        <f t="shared" si="42"/>
        <v>2</v>
      </c>
      <c r="T67" s="26">
        <f t="shared" si="43"/>
        <v>20</v>
      </c>
      <c r="U67" s="23">
        <f t="shared" si="30"/>
        <v>0</v>
      </c>
      <c r="V67" s="19">
        <f t="shared" si="31"/>
        <v>0</v>
      </c>
      <c r="W67" s="23" t="str">
        <f t="shared" si="32"/>
        <v>ВВ</v>
      </c>
      <c r="X67" s="17">
        <f t="shared" si="33"/>
        <v>0</v>
      </c>
      <c r="Y67" s="1"/>
    </row>
    <row r="68" spans="2:26" ht="15" outlineLevel="2" x14ac:dyDescent="0.25">
      <c r="B68" s="176">
        <v>31</v>
      </c>
      <c r="C68" s="178" t="s">
        <v>71</v>
      </c>
      <c r="D68" s="170">
        <v>489.96</v>
      </c>
      <c r="E68" s="5">
        <v>400.13</v>
      </c>
      <c r="F68" s="13">
        <v>210.83</v>
      </c>
      <c r="G68" s="10">
        <f t="shared" si="34"/>
        <v>0.82</v>
      </c>
      <c r="H68" s="58">
        <f t="shared" si="35"/>
        <v>-0.18000000000000005</v>
      </c>
      <c r="I68" s="3">
        <f t="shared" si="26"/>
        <v>192</v>
      </c>
      <c r="J68" s="58">
        <f t="shared" si="36"/>
        <v>-1.26</v>
      </c>
      <c r="K68" s="81">
        <v>6905.6</v>
      </c>
      <c r="L68" s="112">
        <f t="shared" si="37"/>
        <v>17.3</v>
      </c>
      <c r="M68" s="58">
        <f t="shared" si="38"/>
        <v>-0.56000000000000005</v>
      </c>
      <c r="N68" s="119">
        <v>1.8879999999999999</v>
      </c>
      <c r="O68" s="59">
        <f t="shared" si="39"/>
        <v>212</v>
      </c>
      <c r="P68" s="58">
        <f t="shared" si="40"/>
        <v>0.16</v>
      </c>
      <c r="Q68" s="64">
        <f t="shared" si="29"/>
        <v>-1.44</v>
      </c>
      <c r="R68" s="64">
        <f t="shared" si="44"/>
        <v>-0.4</v>
      </c>
      <c r="S68" s="26">
        <f t="shared" si="42"/>
        <v>2</v>
      </c>
      <c r="T68" s="26">
        <f t="shared" si="43"/>
        <v>20</v>
      </c>
      <c r="U68" s="23">
        <f t="shared" si="30"/>
        <v>0</v>
      </c>
      <c r="V68" s="19">
        <f t="shared" si="31"/>
        <v>0</v>
      </c>
      <c r="W68" s="23" t="str">
        <f t="shared" si="32"/>
        <v>ВВ</v>
      </c>
      <c r="X68" s="17">
        <f t="shared" si="33"/>
        <v>0</v>
      </c>
      <c r="Y68" s="1"/>
      <c r="Z68" s="160"/>
    </row>
    <row r="69" spans="2:26" ht="15" outlineLevel="2" x14ac:dyDescent="0.25">
      <c r="B69" s="176">
        <v>32</v>
      </c>
      <c r="C69" s="178" t="s">
        <v>72</v>
      </c>
      <c r="D69" s="170">
        <v>301.12</v>
      </c>
      <c r="E69" s="5">
        <v>265.23</v>
      </c>
      <c r="F69" s="13">
        <v>172.89</v>
      </c>
      <c r="G69" s="10">
        <f t="shared" si="34"/>
        <v>0.88</v>
      </c>
      <c r="H69" s="58">
        <f t="shared" si="35"/>
        <v>-0.12</v>
      </c>
      <c r="I69" s="3">
        <f t="shared" si="26"/>
        <v>238</v>
      </c>
      <c r="J69" s="58">
        <f t="shared" si="36"/>
        <v>-1.8</v>
      </c>
      <c r="K69" s="81">
        <v>4579.2</v>
      </c>
      <c r="L69" s="112">
        <f t="shared" si="37"/>
        <v>17.3</v>
      </c>
      <c r="M69" s="58">
        <f t="shared" si="38"/>
        <v>-0.56000000000000005</v>
      </c>
      <c r="N69" s="119">
        <v>1.264</v>
      </c>
      <c r="O69" s="59">
        <f t="shared" si="39"/>
        <v>210</v>
      </c>
      <c r="P69" s="58">
        <f t="shared" si="40"/>
        <v>0.15</v>
      </c>
      <c r="Q69" s="64">
        <f t="shared" si="29"/>
        <v>-1.92</v>
      </c>
      <c r="R69" s="64">
        <f t="shared" si="44"/>
        <v>-0.41000000000000003</v>
      </c>
      <c r="S69" s="26">
        <f t="shared" si="42"/>
        <v>2</v>
      </c>
      <c r="T69" s="26">
        <f t="shared" si="43"/>
        <v>20</v>
      </c>
      <c r="U69" s="23">
        <f t="shared" si="30"/>
        <v>0</v>
      </c>
      <c r="V69" s="19">
        <f t="shared" si="31"/>
        <v>0</v>
      </c>
      <c r="W69" s="23" t="str">
        <f t="shared" si="32"/>
        <v>ВВ</v>
      </c>
      <c r="X69" s="17">
        <f t="shared" si="33"/>
        <v>0</v>
      </c>
      <c r="Y69" s="1"/>
    </row>
    <row r="70" spans="2:26" ht="15" outlineLevel="2" x14ac:dyDescent="0.25">
      <c r="B70" s="176">
        <v>33</v>
      </c>
      <c r="C70" s="178" t="s">
        <v>73</v>
      </c>
      <c r="D70" s="170">
        <v>399.91</v>
      </c>
      <c r="E70" s="5">
        <v>333</v>
      </c>
      <c r="F70" s="13">
        <v>185.91</v>
      </c>
      <c r="G70" s="10">
        <f t="shared" si="34"/>
        <v>0.83</v>
      </c>
      <c r="H70" s="58">
        <f t="shared" si="35"/>
        <v>-0.17000000000000004</v>
      </c>
      <c r="I70" s="3">
        <f t="shared" si="26"/>
        <v>204</v>
      </c>
      <c r="J70" s="58">
        <f t="shared" si="36"/>
        <v>-1.4</v>
      </c>
      <c r="K70" s="81">
        <v>6137</v>
      </c>
      <c r="L70" s="112">
        <f t="shared" si="37"/>
        <v>18.399999999999999</v>
      </c>
      <c r="M70" s="58">
        <f t="shared" si="38"/>
        <v>-0.66</v>
      </c>
      <c r="N70" s="119">
        <v>2.944</v>
      </c>
      <c r="O70" s="59">
        <f t="shared" si="39"/>
        <v>113</v>
      </c>
      <c r="P70" s="58">
        <f t="shared" si="40"/>
        <v>-0.38</v>
      </c>
      <c r="Q70" s="64">
        <f t="shared" si="29"/>
        <v>-1.5699999999999998</v>
      </c>
      <c r="R70" s="64">
        <f t="shared" si="44"/>
        <v>-1.04</v>
      </c>
      <c r="S70" s="26">
        <f t="shared" si="42"/>
        <v>2</v>
      </c>
      <c r="T70" s="26">
        <f t="shared" si="43"/>
        <v>20</v>
      </c>
      <c r="U70" s="23">
        <f t="shared" si="30"/>
        <v>0</v>
      </c>
      <c r="V70" s="19">
        <f t="shared" si="31"/>
        <v>0</v>
      </c>
      <c r="W70" s="23" t="str">
        <f t="shared" si="32"/>
        <v>ВВ</v>
      </c>
      <c r="X70" s="17">
        <f t="shared" si="33"/>
        <v>0</v>
      </c>
      <c r="Y70" s="1"/>
    </row>
    <row r="71" spans="2:26" ht="15" outlineLevel="2" x14ac:dyDescent="0.25">
      <c r="B71" s="176">
        <v>34</v>
      </c>
      <c r="C71" s="178" t="s">
        <v>74</v>
      </c>
      <c r="D71" s="170">
        <v>1627.66</v>
      </c>
      <c r="E71" s="5">
        <v>1526.58</v>
      </c>
      <c r="F71" s="13">
        <v>289.08</v>
      </c>
      <c r="G71" s="10">
        <f t="shared" si="34"/>
        <v>0.94</v>
      </c>
      <c r="H71" s="58">
        <f t="shared" si="35"/>
        <v>-6.0000000000000053E-2</v>
      </c>
      <c r="I71" s="3">
        <f t="shared" si="26"/>
        <v>69</v>
      </c>
      <c r="J71" s="58">
        <f t="shared" si="36"/>
        <v>0.19</v>
      </c>
      <c r="K71" s="81">
        <v>6410.8</v>
      </c>
      <c r="L71" s="112">
        <f t="shared" si="37"/>
        <v>4.2</v>
      </c>
      <c r="M71" s="58">
        <f t="shared" si="38"/>
        <v>0.62</v>
      </c>
      <c r="N71" s="119">
        <v>2.94</v>
      </c>
      <c r="O71" s="59">
        <f t="shared" si="39"/>
        <v>519</v>
      </c>
      <c r="P71" s="58">
        <f t="shared" si="40"/>
        <v>1.84</v>
      </c>
      <c r="Q71" s="64">
        <f t="shared" si="29"/>
        <v>0.12999999999999995</v>
      </c>
      <c r="R71" s="64">
        <f t="shared" si="44"/>
        <v>2.46</v>
      </c>
      <c r="S71" s="26">
        <f t="shared" si="42"/>
        <v>1</v>
      </c>
      <c r="T71" s="26">
        <f t="shared" si="43"/>
        <v>10</v>
      </c>
      <c r="U71" s="23">
        <f t="shared" si="30"/>
        <v>0</v>
      </c>
      <c r="V71" s="19" t="str">
        <f t="shared" si="31"/>
        <v>АА</v>
      </c>
      <c r="W71" s="23">
        <f t="shared" si="32"/>
        <v>0</v>
      </c>
      <c r="X71" s="17">
        <f t="shared" si="33"/>
        <v>0</v>
      </c>
      <c r="Y71" s="1"/>
    </row>
    <row r="72" spans="2:26" ht="15" outlineLevel="2" x14ac:dyDescent="0.25">
      <c r="B72" s="176">
        <v>35</v>
      </c>
      <c r="C72" s="178" t="s">
        <v>75</v>
      </c>
      <c r="D72" s="170">
        <v>1451.31</v>
      </c>
      <c r="E72" s="5">
        <v>1270.05</v>
      </c>
      <c r="F72" s="13">
        <v>417.26</v>
      </c>
      <c r="G72" s="10">
        <f t="shared" si="34"/>
        <v>0.88</v>
      </c>
      <c r="H72" s="58">
        <f t="shared" si="35"/>
        <v>-0.12</v>
      </c>
      <c r="I72" s="3">
        <f t="shared" si="26"/>
        <v>120</v>
      </c>
      <c r="J72" s="58">
        <f t="shared" si="36"/>
        <v>-0.41</v>
      </c>
      <c r="K72" s="81">
        <v>15521.2</v>
      </c>
      <c r="L72" s="112">
        <f t="shared" si="37"/>
        <v>12.2</v>
      </c>
      <c r="M72" s="58">
        <f t="shared" si="38"/>
        <v>-0.1</v>
      </c>
      <c r="N72" s="119">
        <v>7.5919999999999996</v>
      </c>
      <c r="O72" s="59">
        <f t="shared" si="39"/>
        <v>167</v>
      </c>
      <c r="P72" s="58">
        <f t="shared" si="40"/>
        <v>-0.09</v>
      </c>
      <c r="Q72" s="64">
        <f t="shared" si="29"/>
        <v>-0.53</v>
      </c>
      <c r="R72" s="64">
        <f t="shared" si="44"/>
        <v>-0.19</v>
      </c>
      <c r="S72" s="26">
        <f t="shared" si="42"/>
        <v>2</v>
      </c>
      <c r="T72" s="26">
        <f t="shared" si="43"/>
        <v>20</v>
      </c>
      <c r="U72" s="23">
        <f t="shared" si="30"/>
        <v>0</v>
      </c>
      <c r="V72" s="19">
        <f t="shared" si="31"/>
        <v>0</v>
      </c>
      <c r="W72" s="23" t="str">
        <f t="shared" si="32"/>
        <v>ВВ</v>
      </c>
      <c r="X72" s="17">
        <f t="shared" si="33"/>
        <v>0</v>
      </c>
      <c r="Y72" s="1"/>
    </row>
    <row r="73" spans="2:26" ht="15" outlineLevel="2" x14ac:dyDescent="0.25">
      <c r="B73" s="176">
        <v>36</v>
      </c>
      <c r="C73" s="178" t="s">
        <v>76</v>
      </c>
      <c r="D73" s="170">
        <v>214.95</v>
      </c>
      <c r="E73" s="5">
        <v>167.65</v>
      </c>
      <c r="F73" s="13">
        <v>64.31</v>
      </c>
      <c r="G73" s="10">
        <f t="shared" si="34"/>
        <v>0.78</v>
      </c>
      <c r="H73" s="58">
        <f t="shared" si="35"/>
        <v>-0.21999999999999997</v>
      </c>
      <c r="I73" s="3">
        <f t="shared" si="26"/>
        <v>140</v>
      </c>
      <c r="J73" s="58">
        <f t="shared" si="36"/>
        <v>-0.65</v>
      </c>
      <c r="K73" s="81">
        <v>4390.1000000000004</v>
      </c>
      <c r="L73" s="112">
        <f t="shared" si="37"/>
        <v>26.2</v>
      </c>
      <c r="M73" s="58">
        <f t="shared" si="38"/>
        <v>-1.36</v>
      </c>
      <c r="N73" s="119">
        <v>1.728</v>
      </c>
      <c r="O73" s="59">
        <f t="shared" si="39"/>
        <v>97</v>
      </c>
      <c r="P73" s="58">
        <f t="shared" si="40"/>
        <v>-0.47</v>
      </c>
      <c r="Q73" s="64">
        <f t="shared" si="29"/>
        <v>-0.87</v>
      </c>
      <c r="R73" s="64">
        <f t="shared" si="44"/>
        <v>-1.83</v>
      </c>
      <c r="S73" s="26">
        <f t="shared" si="42"/>
        <v>2</v>
      </c>
      <c r="T73" s="26">
        <f t="shared" si="43"/>
        <v>20</v>
      </c>
      <c r="U73" s="23">
        <f t="shared" si="30"/>
        <v>0</v>
      </c>
      <c r="V73" s="19">
        <f t="shared" si="31"/>
        <v>0</v>
      </c>
      <c r="W73" s="23" t="str">
        <f t="shared" si="32"/>
        <v>ВВ</v>
      </c>
      <c r="X73" s="17">
        <f t="shared" si="33"/>
        <v>0</v>
      </c>
      <c r="Y73" s="1"/>
    </row>
    <row r="74" spans="2:26" ht="15" outlineLevel="2" x14ac:dyDescent="0.25">
      <c r="B74" s="176">
        <v>37</v>
      </c>
      <c r="C74" s="178" t="s">
        <v>77</v>
      </c>
      <c r="D74" s="170">
        <v>4604.25</v>
      </c>
      <c r="E74" s="5">
        <v>4368.1400000000003</v>
      </c>
      <c r="F74" s="13">
        <v>1096.1099999999999</v>
      </c>
      <c r="G74" s="10">
        <f t="shared" si="34"/>
        <v>0.95</v>
      </c>
      <c r="H74" s="58">
        <f t="shared" si="35"/>
        <v>-5.0000000000000044E-2</v>
      </c>
      <c r="I74" s="3">
        <f t="shared" si="26"/>
        <v>92</v>
      </c>
      <c r="J74" s="58">
        <f t="shared" si="36"/>
        <v>-0.08</v>
      </c>
      <c r="K74" s="81">
        <v>33574.9</v>
      </c>
      <c r="L74" s="112">
        <f t="shared" si="37"/>
        <v>7.7</v>
      </c>
      <c r="M74" s="58">
        <f t="shared" si="38"/>
        <v>0.31</v>
      </c>
      <c r="N74" s="119">
        <v>22.308</v>
      </c>
      <c r="O74" s="59">
        <f t="shared" si="39"/>
        <v>196</v>
      </c>
      <c r="P74" s="58">
        <f t="shared" si="40"/>
        <v>7.0000000000000007E-2</v>
      </c>
      <c r="Q74" s="64">
        <f t="shared" si="29"/>
        <v>-0.13000000000000006</v>
      </c>
      <c r="R74" s="64">
        <f t="shared" si="44"/>
        <v>0.38</v>
      </c>
      <c r="S74" s="26">
        <f t="shared" si="42"/>
        <v>2</v>
      </c>
      <c r="T74" s="26">
        <f t="shared" si="43"/>
        <v>10</v>
      </c>
      <c r="U74" s="23">
        <f t="shared" si="30"/>
        <v>0</v>
      </c>
      <c r="V74" s="19">
        <f t="shared" si="31"/>
        <v>0</v>
      </c>
      <c r="W74" s="23">
        <f t="shared" si="32"/>
        <v>0</v>
      </c>
      <c r="X74" s="17" t="str">
        <f t="shared" si="33"/>
        <v>ВА</v>
      </c>
      <c r="Y74" s="1"/>
    </row>
    <row r="75" spans="2:26" ht="15" outlineLevel="2" x14ac:dyDescent="0.25">
      <c r="B75" s="176">
        <v>38</v>
      </c>
      <c r="C75" s="178" t="s">
        <v>78</v>
      </c>
      <c r="D75" s="170">
        <v>324.43</v>
      </c>
      <c r="E75" s="5">
        <v>252.17</v>
      </c>
      <c r="F75" s="13">
        <v>119.26</v>
      </c>
      <c r="G75" s="10">
        <f t="shared" si="34"/>
        <v>0.78</v>
      </c>
      <c r="H75" s="58">
        <f t="shared" si="35"/>
        <v>-0.21999999999999997</v>
      </c>
      <c r="I75" s="3">
        <f t="shared" si="26"/>
        <v>173</v>
      </c>
      <c r="J75" s="58">
        <f t="shared" si="36"/>
        <v>-1.03</v>
      </c>
      <c r="K75" s="81">
        <v>5066.2</v>
      </c>
      <c r="L75" s="112">
        <f t="shared" si="37"/>
        <v>20.100000000000001</v>
      </c>
      <c r="M75" s="58">
        <f t="shared" si="38"/>
        <v>-0.81</v>
      </c>
      <c r="N75" s="119">
        <v>1.988</v>
      </c>
      <c r="O75" s="59">
        <f t="shared" si="39"/>
        <v>127</v>
      </c>
      <c r="P75" s="58">
        <f t="shared" si="40"/>
        <v>-0.31</v>
      </c>
      <c r="Q75" s="64">
        <f t="shared" si="29"/>
        <v>-1.25</v>
      </c>
      <c r="R75" s="64">
        <f t="shared" si="44"/>
        <v>-1.1200000000000001</v>
      </c>
      <c r="S75" s="26">
        <f t="shared" si="42"/>
        <v>2</v>
      </c>
      <c r="T75" s="26">
        <f t="shared" si="43"/>
        <v>20</v>
      </c>
      <c r="U75" s="23">
        <f t="shared" si="30"/>
        <v>0</v>
      </c>
      <c r="V75" s="19">
        <f t="shared" si="31"/>
        <v>0</v>
      </c>
      <c r="W75" s="23" t="str">
        <f t="shared" si="32"/>
        <v>ВВ</v>
      </c>
      <c r="X75" s="17">
        <f t="shared" si="33"/>
        <v>0</v>
      </c>
      <c r="Y75" s="1"/>
    </row>
    <row r="76" spans="2:26" ht="15" outlineLevel="2" x14ac:dyDescent="0.25">
      <c r="B76" s="176">
        <v>39</v>
      </c>
      <c r="C76" s="178" t="s">
        <v>79</v>
      </c>
      <c r="D76" s="170">
        <v>555.89</v>
      </c>
      <c r="E76" s="5">
        <v>472.27</v>
      </c>
      <c r="F76" s="13">
        <v>184.62</v>
      </c>
      <c r="G76" s="10">
        <f t="shared" si="34"/>
        <v>0.85</v>
      </c>
      <c r="H76" s="58">
        <f t="shared" si="35"/>
        <v>-0.15000000000000002</v>
      </c>
      <c r="I76" s="3">
        <f t="shared" si="26"/>
        <v>143</v>
      </c>
      <c r="J76" s="58">
        <f t="shared" si="36"/>
        <v>-0.68</v>
      </c>
      <c r="K76" s="81">
        <v>6324.9</v>
      </c>
      <c r="L76" s="112">
        <f t="shared" si="37"/>
        <v>13.4</v>
      </c>
      <c r="M76" s="58">
        <f t="shared" si="38"/>
        <v>-0.21</v>
      </c>
      <c r="N76" s="119">
        <v>2.8319999999999999</v>
      </c>
      <c r="O76" s="59">
        <f t="shared" si="39"/>
        <v>167</v>
      </c>
      <c r="P76" s="58">
        <f t="shared" si="40"/>
        <v>-0.09</v>
      </c>
      <c r="Q76" s="64">
        <f t="shared" si="29"/>
        <v>-0.83000000000000007</v>
      </c>
      <c r="R76" s="64">
        <f t="shared" si="44"/>
        <v>-0.3</v>
      </c>
      <c r="S76" s="26">
        <f t="shared" si="42"/>
        <v>2</v>
      </c>
      <c r="T76" s="26">
        <f t="shared" si="43"/>
        <v>20</v>
      </c>
      <c r="U76" s="23">
        <f t="shared" si="30"/>
        <v>0</v>
      </c>
      <c r="V76" s="19">
        <f t="shared" si="31"/>
        <v>0</v>
      </c>
      <c r="W76" s="23" t="str">
        <f t="shared" si="32"/>
        <v>ВВ</v>
      </c>
      <c r="X76" s="17">
        <f t="shared" si="33"/>
        <v>0</v>
      </c>
      <c r="Y76" s="1"/>
    </row>
    <row r="77" spans="2:26" ht="15" outlineLevel="2" x14ac:dyDescent="0.25">
      <c r="B77" s="176">
        <v>40</v>
      </c>
      <c r="C77" s="178" t="s">
        <v>80</v>
      </c>
      <c r="D77" s="170">
        <v>524.22</v>
      </c>
      <c r="E77" s="5">
        <v>368.72</v>
      </c>
      <c r="F77" s="13">
        <v>258.51</v>
      </c>
      <c r="G77" s="10">
        <f t="shared" si="34"/>
        <v>0.7</v>
      </c>
      <c r="H77" s="58">
        <f t="shared" si="35"/>
        <v>-0.30000000000000004</v>
      </c>
      <c r="I77" s="3">
        <f t="shared" si="26"/>
        <v>256</v>
      </c>
      <c r="J77" s="58">
        <f t="shared" si="36"/>
        <v>-2.0099999999999998</v>
      </c>
      <c r="K77" s="81">
        <v>5591.3</v>
      </c>
      <c r="L77" s="112">
        <f t="shared" si="37"/>
        <v>15.2</v>
      </c>
      <c r="M77" s="58">
        <f t="shared" si="38"/>
        <v>-0.37</v>
      </c>
      <c r="N77" s="119">
        <v>3</v>
      </c>
      <c r="O77" s="59">
        <f t="shared" si="39"/>
        <v>123</v>
      </c>
      <c r="P77" s="58">
        <f t="shared" si="40"/>
        <v>-0.33</v>
      </c>
      <c r="Q77" s="64">
        <f t="shared" si="29"/>
        <v>-2.3099999999999996</v>
      </c>
      <c r="R77" s="64">
        <f t="shared" si="44"/>
        <v>-0.7</v>
      </c>
      <c r="S77" s="26">
        <f t="shared" si="42"/>
        <v>2</v>
      </c>
      <c r="T77" s="26">
        <f t="shared" si="43"/>
        <v>20</v>
      </c>
      <c r="U77" s="23">
        <f t="shared" si="30"/>
        <v>0</v>
      </c>
      <c r="V77" s="19">
        <f t="shared" si="31"/>
        <v>0</v>
      </c>
      <c r="W77" s="23" t="str">
        <f t="shared" si="32"/>
        <v>ВВ</v>
      </c>
      <c r="X77" s="17">
        <f t="shared" si="33"/>
        <v>0</v>
      </c>
      <c r="Y77" s="1"/>
    </row>
    <row r="78" spans="2:26" ht="15" outlineLevel="2" x14ac:dyDescent="0.25">
      <c r="B78" s="176">
        <v>41</v>
      </c>
      <c r="C78" s="178" t="s">
        <v>81</v>
      </c>
      <c r="D78" s="170">
        <v>699.21</v>
      </c>
      <c r="E78" s="5">
        <v>584.03</v>
      </c>
      <c r="F78" s="13">
        <v>341.17</v>
      </c>
      <c r="G78" s="10">
        <f t="shared" si="34"/>
        <v>0.84</v>
      </c>
      <c r="H78" s="58">
        <f t="shared" si="35"/>
        <v>-0.16000000000000003</v>
      </c>
      <c r="I78" s="3">
        <f t="shared" si="26"/>
        <v>213</v>
      </c>
      <c r="J78" s="58">
        <f t="shared" si="36"/>
        <v>-1.5</v>
      </c>
      <c r="K78" s="81">
        <v>7684.4</v>
      </c>
      <c r="L78" s="112">
        <f t="shared" si="37"/>
        <v>13.2</v>
      </c>
      <c r="M78" s="58">
        <f t="shared" si="38"/>
        <v>-0.19</v>
      </c>
      <c r="N78" s="119">
        <v>3.2879999999999998</v>
      </c>
      <c r="O78" s="59">
        <f t="shared" si="39"/>
        <v>178</v>
      </c>
      <c r="P78" s="58">
        <f t="shared" si="40"/>
        <v>-0.03</v>
      </c>
      <c r="Q78" s="64">
        <f t="shared" si="29"/>
        <v>-1.6600000000000001</v>
      </c>
      <c r="R78" s="64">
        <f t="shared" si="44"/>
        <v>-0.22</v>
      </c>
      <c r="S78" s="26">
        <f t="shared" si="42"/>
        <v>2</v>
      </c>
      <c r="T78" s="26">
        <f t="shared" si="43"/>
        <v>20</v>
      </c>
      <c r="U78" s="23">
        <f t="shared" si="30"/>
        <v>0</v>
      </c>
      <c r="V78" s="19">
        <f t="shared" si="31"/>
        <v>0</v>
      </c>
      <c r="W78" s="23" t="str">
        <f t="shared" si="32"/>
        <v>ВВ</v>
      </c>
      <c r="X78" s="17">
        <f t="shared" si="33"/>
        <v>0</v>
      </c>
      <c r="Y78" s="1"/>
    </row>
    <row r="79" spans="2:26" ht="15" outlineLevel="2" x14ac:dyDescent="0.25">
      <c r="B79" s="176">
        <v>42</v>
      </c>
      <c r="C79" s="178" t="s">
        <v>82</v>
      </c>
      <c r="D79" s="170">
        <v>412.25</v>
      </c>
      <c r="E79" s="5">
        <v>341.82</v>
      </c>
      <c r="F79" s="13">
        <v>116.43</v>
      </c>
      <c r="G79" s="10">
        <f t="shared" si="34"/>
        <v>0.83</v>
      </c>
      <c r="H79" s="58">
        <f t="shared" si="35"/>
        <v>-0.17000000000000004</v>
      </c>
      <c r="I79" s="3">
        <f t="shared" si="26"/>
        <v>124</v>
      </c>
      <c r="J79" s="58">
        <f t="shared" si="36"/>
        <v>-0.46</v>
      </c>
      <c r="K79" s="81">
        <v>6464.9</v>
      </c>
      <c r="L79" s="112">
        <f t="shared" si="37"/>
        <v>18.899999999999999</v>
      </c>
      <c r="M79" s="58">
        <f t="shared" si="38"/>
        <v>-0.7</v>
      </c>
      <c r="N79" s="119">
        <v>3.544</v>
      </c>
      <c r="O79" s="59">
        <f t="shared" si="39"/>
        <v>96</v>
      </c>
      <c r="P79" s="58">
        <f t="shared" si="40"/>
        <v>-0.48</v>
      </c>
      <c r="Q79" s="64">
        <f t="shared" si="29"/>
        <v>-0.63000000000000012</v>
      </c>
      <c r="R79" s="64">
        <f t="shared" si="44"/>
        <v>-1.18</v>
      </c>
      <c r="S79" s="26">
        <f t="shared" si="42"/>
        <v>2</v>
      </c>
      <c r="T79" s="26">
        <f t="shared" si="43"/>
        <v>20</v>
      </c>
      <c r="U79" s="23">
        <f t="shared" si="30"/>
        <v>0</v>
      </c>
      <c r="V79" s="19">
        <f t="shared" si="31"/>
        <v>0</v>
      </c>
      <c r="W79" s="23" t="str">
        <f t="shared" si="32"/>
        <v>ВВ</v>
      </c>
      <c r="X79" s="17">
        <f t="shared" si="33"/>
        <v>0</v>
      </c>
      <c r="Y79" s="1"/>
    </row>
    <row r="80" spans="2:26" ht="15" outlineLevel="2" x14ac:dyDescent="0.25">
      <c r="B80" s="176">
        <v>43</v>
      </c>
      <c r="C80" s="178" t="s">
        <v>83</v>
      </c>
      <c r="D80" s="170">
        <v>345.54</v>
      </c>
      <c r="E80" s="5">
        <v>268.89999999999998</v>
      </c>
      <c r="F80" s="13">
        <v>164.64</v>
      </c>
      <c r="G80" s="10">
        <f t="shared" si="34"/>
        <v>0.78</v>
      </c>
      <c r="H80" s="58">
        <f t="shared" si="35"/>
        <v>-0.21999999999999997</v>
      </c>
      <c r="I80" s="3">
        <f t="shared" si="26"/>
        <v>223</v>
      </c>
      <c r="J80" s="58">
        <f t="shared" si="36"/>
        <v>-1.62</v>
      </c>
      <c r="K80" s="81">
        <v>5238.1000000000004</v>
      </c>
      <c r="L80" s="112">
        <f t="shared" si="37"/>
        <v>19.5</v>
      </c>
      <c r="M80" s="58">
        <f t="shared" si="38"/>
        <v>-0.76</v>
      </c>
      <c r="N80" s="119">
        <v>1.488</v>
      </c>
      <c r="O80" s="59">
        <f t="shared" si="39"/>
        <v>181</v>
      </c>
      <c r="P80" s="58">
        <f t="shared" si="40"/>
        <v>-0.01</v>
      </c>
      <c r="Q80" s="64">
        <f t="shared" si="29"/>
        <v>-1.84</v>
      </c>
      <c r="R80" s="64">
        <f t="shared" si="44"/>
        <v>-0.77</v>
      </c>
      <c r="S80" s="26">
        <f t="shared" si="42"/>
        <v>2</v>
      </c>
      <c r="T80" s="26">
        <f t="shared" si="43"/>
        <v>20</v>
      </c>
      <c r="U80" s="23">
        <f t="shared" si="30"/>
        <v>0</v>
      </c>
      <c r="V80" s="19">
        <f t="shared" si="31"/>
        <v>0</v>
      </c>
      <c r="W80" s="23" t="str">
        <f t="shared" si="32"/>
        <v>ВВ</v>
      </c>
      <c r="X80" s="17">
        <f t="shared" si="33"/>
        <v>0</v>
      </c>
      <c r="Y80" s="1"/>
    </row>
    <row r="81" spans="2:26" ht="15" outlineLevel="2" x14ac:dyDescent="0.25">
      <c r="B81" s="176">
        <v>44</v>
      </c>
      <c r="C81" s="178" t="s">
        <v>84</v>
      </c>
      <c r="D81" s="170">
        <v>212.45</v>
      </c>
      <c r="E81" s="5">
        <v>137.5</v>
      </c>
      <c r="F81" s="13">
        <v>118.96</v>
      </c>
      <c r="G81" s="10">
        <f t="shared" si="34"/>
        <v>0.65</v>
      </c>
      <c r="H81" s="58">
        <f t="shared" si="35"/>
        <v>-0.35</v>
      </c>
      <c r="I81" s="3">
        <f t="shared" si="26"/>
        <v>316</v>
      </c>
      <c r="J81" s="58">
        <f t="shared" si="36"/>
        <v>-2.71</v>
      </c>
      <c r="K81" s="81">
        <v>4468.2</v>
      </c>
      <c r="L81" s="112">
        <f t="shared" si="37"/>
        <v>32.5</v>
      </c>
      <c r="M81" s="58">
        <f t="shared" si="38"/>
        <v>-1.93</v>
      </c>
      <c r="N81" s="119">
        <v>1.964</v>
      </c>
      <c r="O81" s="59">
        <f t="shared" si="39"/>
        <v>70</v>
      </c>
      <c r="P81" s="58">
        <f t="shared" si="40"/>
        <v>-0.62</v>
      </c>
      <c r="Q81" s="64">
        <f t="shared" si="29"/>
        <v>-3.06</v>
      </c>
      <c r="R81" s="64">
        <f t="shared" si="44"/>
        <v>-2.5499999999999998</v>
      </c>
      <c r="S81" s="26">
        <f t="shared" si="42"/>
        <v>2</v>
      </c>
      <c r="T81" s="26">
        <f t="shared" si="43"/>
        <v>20</v>
      </c>
      <c r="U81" s="23">
        <f t="shared" si="30"/>
        <v>0</v>
      </c>
      <c r="V81" s="19">
        <f t="shared" si="31"/>
        <v>0</v>
      </c>
      <c r="W81" s="23" t="str">
        <f t="shared" si="32"/>
        <v>ВВ</v>
      </c>
      <c r="X81" s="17">
        <f t="shared" si="33"/>
        <v>0</v>
      </c>
      <c r="Y81" s="1"/>
    </row>
    <row r="82" spans="2:26" ht="15" outlineLevel="2" x14ac:dyDescent="0.25">
      <c r="B82" s="176">
        <v>45</v>
      </c>
      <c r="C82" s="178" t="s">
        <v>85</v>
      </c>
      <c r="D82" s="170">
        <v>242.23</v>
      </c>
      <c r="E82" s="5">
        <v>108.21</v>
      </c>
      <c r="F82" s="13">
        <v>201.01</v>
      </c>
      <c r="G82" s="10">
        <f t="shared" si="34"/>
        <v>0.45</v>
      </c>
      <c r="H82" s="58">
        <f t="shared" si="35"/>
        <v>-0.55000000000000004</v>
      </c>
      <c r="I82" s="3">
        <f t="shared" si="26"/>
        <v>678</v>
      </c>
      <c r="J82" s="58">
        <f t="shared" si="36"/>
        <v>-6.97</v>
      </c>
      <c r="K82" s="81">
        <v>4328.3</v>
      </c>
      <c r="L82" s="112">
        <f t="shared" si="37"/>
        <v>40</v>
      </c>
      <c r="M82" s="58">
        <f t="shared" si="38"/>
        <v>-2.6</v>
      </c>
      <c r="N82" s="119">
        <v>3.024</v>
      </c>
      <c r="O82" s="59">
        <f t="shared" si="39"/>
        <v>36</v>
      </c>
      <c r="P82" s="58">
        <f t="shared" si="40"/>
        <v>-0.8</v>
      </c>
      <c r="Q82" s="64">
        <f t="shared" si="29"/>
        <v>-7.52</v>
      </c>
      <c r="R82" s="64">
        <f t="shared" si="44"/>
        <v>-3.4000000000000004</v>
      </c>
      <c r="S82" s="26">
        <f t="shared" si="42"/>
        <v>2</v>
      </c>
      <c r="T82" s="26">
        <f t="shared" si="43"/>
        <v>20</v>
      </c>
      <c r="U82" s="23">
        <f t="shared" si="30"/>
        <v>0</v>
      </c>
      <c r="V82" s="19">
        <f t="shared" si="31"/>
        <v>0</v>
      </c>
      <c r="W82" s="23" t="str">
        <f t="shared" si="32"/>
        <v>ВВ</v>
      </c>
      <c r="X82" s="17">
        <f t="shared" si="33"/>
        <v>0</v>
      </c>
      <c r="Y82" s="1"/>
    </row>
    <row r="83" spans="2:26" ht="15" outlineLevel="2" x14ac:dyDescent="0.25">
      <c r="B83" s="176">
        <v>46</v>
      </c>
      <c r="C83" s="178" t="s">
        <v>86</v>
      </c>
      <c r="D83" s="170">
        <v>253.38</v>
      </c>
      <c r="E83" s="5">
        <v>183.76</v>
      </c>
      <c r="F83" s="13">
        <v>111.62</v>
      </c>
      <c r="G83" s="10">
        <f t="shared" si="34"/>
        <v>0.73</v>
      </c>
      <c r="H83" s="58">
        <f t="shared" si="35"/>
        <v>-0.27</v>
      </c>
      <c r="I83" s="3">
        <f t="shared" si="26"/>
        <v>222</v>
      </c>
      <c r="J83" s="58">
        <f t="shared" si="36"/>
        <v>-1.61</v>
      </c>
      <c r="K83" s="81">
        <v>4629.6000000000004</v>
      </c>
      <c r="L83" s="112">
        <f t="shared" si="37"/>
        <v>25.2</v>
      </c>
      <c r="M83" s="58">
        <f t="shared" si="38"/>
        <v>-1.27</v>
      </c>
      <c r="N83" s="119">
        <v>3.0880000000000001</v>
      </c>
      <c r="O83" s="59">
        <f t="shared" si="39"/>
        <v>60</v>
      </c>
      <c r="P83" s="58">
        <f t="shared" si="40"/>
        <v>-0.67</v>
      </c>
      <c r="Q83" s="64">
        <f t="shared" si="29"/>
        <v>-1.8800000000000001</v>
      </c>
      <c r="R83" s="64">
        <f t="shared" si="44"/>
        <v>-1.94</v>
      </c>
      <c r="S83" s="26">
        <f t="shared" si="42"/>
        <v>2</v>
      </c>
      <c r="T83" s="26">
        <f t="shared" si="43"/>
        <v>20</v>
      </c>
      <c r="U83" s="23">
        <f t="shared" si="30"/>
        <v>0</v>
      </c>
      <c r="V83" s="19">
        <f t="shared" si="31"/>
        <v>0</v>
      </c>
      <c r="W83" s="23" t="str">
        <f t="shared" si="32"/>
        <v>ВВ</v>
      </c>
      <c r="X83" s="17">
        <f t="shared" si="33"/>
        <v>0</v>
      </c>
      <c r="Y83" s="1"/>
    </row>
    <row r="84" spans="2:26" ht="15" outlineLevel="2" x14ac:dyDescent="0.25">
      <c r="B84" s="176">
        <v>47</v>
      </c>
      <c r="C84" s="178" t="s">
        <v>87</v>
      </c>
      <c r="D84" s="170">
        <v>2489.16</v>
      </c>
      <c r="E84" s="5">
        <v>2253.98</v>
      </c>
      <c r="F84" s="13">
        <v>500.18</v>
      </c>
      <c r="G84" s="10">
        <f t="shared" si="34"/>
        <v>0.91</v>
      </c>
      <c r="H84" s="58">
        <f t="shared" si="35"/>
        <v>-8.9999999999999969E-2</v>
      </c>
      <c r="I84" s="3">
        <f t="shared" si="26"/>
        <v>81</v>
      </c>
      <c r="J84" s="58">
        <f t="shared" si="36"/>
        <v>0.05</v>
      </c>
      <c r="K84" s="81">
        <v>15396.5</v>
      </c>
      <c r="L84" s="112">
        <f t="shared" si="37"/>
        <v>6.8</v>
      </c>
      <c r="M84" s="58">
        <f t="shared" si="38"/>
        <v>0.39</v>
      </c>
      <c r="N84" s="119">
        <v>11.192</v>
      </c>
      <c r="O84" s="59">
        <f t="shared" si="39"/>
        <v>201</v>
      </c>
      <c r="P84" s="58">
        <f t="shared" si="40"/>
        <v>0.1</v>
      </c>
      <c r="Q84" s="64">
        <f t="shared" si="29"/>
        <v>-3.9999999999999966E-2</v>
      </c>
      <c r="R84" s="64">
        <f t="shared" si="44"/>
        <v>0.49</v>
      </c>
      <c r="S84" s="26">
        <f t="shared" si="42"/>
        <v>2</v>
      </c>
      <c r="T84" s="26">
        <f t="shared" si="43"/>
        <v>10</v>
      </c>
      <c r="U84" s="23">
        <f t="shared" si="30"/>
        <v>0</v>
      </c>
      <c r="V84" s="19">
        <f t="shared" si="31"/>
        <v>0</v>
      </c>
      <c r="W84" s="23">
        <f t="shared" si="32"/>
        <v>0</v>
      </c>
      <c r="X84" s="17" t="str">
        <f t="shared" si="33"/>
        <v>ВА</v>
      </c>
      <c r="Y84" s="1"/>
      <c r="Z84" s="160"/>
    </row>
    <row r="85" spans="2:26" ht="15" outlineLevel="2" x14ac:dyDescent="0.25">
      <c r="B85" s="176">
        <v>48</v>
      </c>
      <c r="C85" s="178" t="s">
        <v>88</v>
      </c>
      <c r="D85" s="170">
        <v>792.05</v>
      </c>
      <c r="E85" s="5">
        <v>705.27</v>
      </c>
      <c r="F85" s="13">
        <v>309.77999999999997</v>
      </c>
      <c r="G85" s="10">
        <f t="shared" si="34"/>
        <v>0.89</v>
      </c>
      <c r="H85" s="58">
        <f t="shared" si="35"/>
        <v>-0.10999999999999999</v>
      </c>
      <c r="I85" s="3">
        <f t="shared" si="26"/>
        <v>160</v>
      </c>
      <c r="J85" s="58">
        <f t="shared" si="36"/>
        <v>-0.88</v>
      </c>
      <c r="K85" s="81">
        <v>8187.3</v>
      </c>
      <c r="L85" s="112">
        <f t="shared" si="37"/>
        <v>11.6</v>
      </c>
      <c r="M85" s="58">
        <f t="shared" si="38"/>
        <v>-0.05</v>
      </c>
      <c r="N85" s="119">
        <v>3.944</v>
      </c>
      <c r="O85" s="59">
        <f t="shared" si="39"/>
        <v>179</v>
      </c>
      <c r="P85" s="58">
        <f t="shared" si="40"/>
        <v>-0.02</v>
      </c>
      <c r="Q85" s="64">
        <f t="shared" si="29"/>
        <v>-0.99</v>
      </c>
      <c r="R85" s="64">
        <f t="shared" si="44"/>
        <v>-7.0000000000000007E-2</v>
      </c>
      <c r="S85" s="26">
        <f t="shared" si="42"/>
        <v>2</v>
      </c>
      <c r="T85" s="26">
        <f t="shared" si="43"/>
        <v>20</v>
      </c>
      <c r="U85" s="23">
        <f t="shared" si="30"/>
        <v>0</v>
      </c>
      <c r="V85" s="19">
        <f t="shared" si="31"/>
        <v>0</v>
      </c>
      <c r="W85" s="23" t="str">
        <f t="shared" si="32"/>
        <v>ВВ</v>
      </c>
      <c r="X85" s="17">
        <f t="shared" si="33"/>
        <v>0</v>
      </c>
      <c r="Y85" s="1"/>
    </row>
    <row r="86" spans="2:26" ht="15" outlineLevel="2" x14ac:dyDescent="0.25">
      <c r="B86" s="176">
        <v>49</v>
      </c>
      <c r="C86" s="178" t="s">
        <v>89</v>
      </c>
      <c r="D86" s="170">
        <v>4034.12</v>
      </c>
      <c r="E86" s="5">
        <v>3126.43</v>
      </c>
      <c r="F86" s="13">
        <v>2009.69</v>
      </c>
      <c r="G86" s="10">
        <f t="shared" si="34"/>
        <v>0.77</v>
      </c>
      <c r="H86" s="58">
        <f t="shared" si="35"/>
        <v>-0.22999999999999998</v>
      </c>
      <c r="I86" s="3">
        <f t="shared" si="26"/>
        <v>235</v>
      </c>
      <c r="J86" s="58">
        <f t="shared" si="36"/>
        <v>-1.76</v>
      </c>
      <c r="K86" s="81">
        <v>19747.7</v>
      </c>
      <c r="L86" s="112">
        <f t="shared" si="37"/>
        <v>6.3</v>
      </c>
      <c r="M86" s="58">
        <f t="shared" si="38"/>
        <v>0.43</v>
      </c>
      <c r="N86" s="119">
        <v>11.832000000000001</v>
      </c>
      <c r="O86" s="59">
        <f t="shared" si="39"/>
        <v>264</v>
      </c>
      <c r="P86" s="58">
        <f t="shared" si="40"/>
        <v>0.44</v>
      </c>
      <c r="Q86" s="64">
        <f t="shared" si="29"/>
        <v>-1.99</v>
      </c>
      <c r="R86" s="64">
        <f t="shared" si="44"/>
        <v>0.87</v>
      </c>
      <c r="S86" s="26">
        <f t="shared" si="42"/>
        <v>2</v>
      </c>
      <c r="T86" s="26">
        <f t="shared" si="43"/>
        <v>10</v>
      </c>
      <c r="U86" s="23">
        <f t="shared" si="30"/>
        <v>0</v>
      </c>
      <c r="V86" s="19">
        <f t="shared" si="31"/>
        <v>0</v>
      </c>
      <c r="W86" s="23">
        <f t="shared" si="32"/>
        <v>0</v>
      </c>
      <c r="X86" s="17" t="str">
        <f t="shared" si="33"/>
        <v>ВА</v>
      </c>
      <c r="Y86" s="1"/>
    </row>
    <row r="87" spans="2:26" ht="15" outlineLevel="2" x14ac:dyDescent="0.25">
      <c r="B87" s="176">
        <v>50</v>
      </c>
      <c r="C87" s="178" t="s">
        <v>90</v>
      </c>
      <c r="D87" s="170">
        <v>1407.14</v>
      </c>
      <c r="E87" s="5">
        <v>1198.99</v>
      </c>
      <c r="F87" s="13">
        <v>686.14</v>
      </c>
      <c r="G87" s="10">
        <f t="shared" si="34"/>
        <v>0.85</v>
      </c>
      <c r="H87" s="58">
        <f t="shared" si="35"/>
        <v>-0.15000000000000002</v>
      </c>
      <c r="I87" s="3">
        <f t="shared" si="26"/>
        <v>209</v>
      </c>
      <c r="J87" s="58">
        <f t="shared" si="36"/>
        <v>-1.46</v>
      </c>
      <c r="K87" s="81">
        <v>12820.8</v>
      </c>
      <c r="L87" s="112">
        <f t="shared" si="37"/>
        <v>10.7</v>
      </c>
      <c r="M87" s="58">
        <f t="shared" si="38"/>
        <v>0.04</v>
      </c>
      <c r="N87" s="119">
        <v>6.7160000000000002</v>
      </c>
      <c r="O87" s="59">
        <f t="shared" si="39"/>
        <v>179</v>
      </c>
      <c r="P87" s="58">
        <f t="shared" si="40"/>
        <v>-0.02</v>
      </c>
      <c r="Q87" s="64">
        <f t="shared" si="29"/>
        <v>-1.6099999999999999</v>
      </c>
      <c r="R87" s="64">
        <f t="shared" si="44"/>
        <v>0.02</v>
      </c>
      <c r="S87" s="26">
        <f t="shared" si="42"/>
        <v>2</v>
      </c>
      <c r="T87" s="26">
        <f t="shared" si="43"/>
        <v>10</v>
      </c>
      <c r="U87" s="23">
        <f t="shared" si="30"/>
        <v>0</v>
      </c>
      <c r="V87" s="19">
        <f t="shared" si="31"/>
        <v>0</v>
      </c>
      <c r="W87" s="23">
        <f t="shared" si="32"/>
        <v>0</v>
      </c>
      <c r="X87" s="17" t="str">
        <f t="shared" si="33"/>
        <v>ВА</v>
      </c>
      <c r="Y87" s="1"/>
    </row>
    <row r="88" spans="2:26" ht="15" outlineLevel="2" x14ac:dyDescent="0.25">
      <c r="B88" s="176">
        <v>51</v>
      </c>
      <c r="C88" s="178" t="s">
        <v>91</v>
      </c>
      <c r="D88" s="170">
        <v>475.4</v>
      </c>
      <c r="E88" s="5">
        <v>368.19</v>
      </c>
      <c r="F88" s="13">
        <v>268.20999999999998</v>
      </c>
      <c r="G88" s="10">
        <f t="shared" si="34"/>
        <v>0.77</v>
      </c>
      <c r="H88" s="58">
        <f t="shared" si="35"/>
        <v>-0.22999999999999998</v>
      </c>
      <c r="I88" s="3">
        <f t="shared" si="26"/>
        <v>266</v>
      </c>
      <c r="J88" s="58">
        <f t="shared" si="36"/>
        <v>-2.13</v>
      </c>
      <c r="K88" s="81">
        <v>7013.1</v>
      </c>
      <c r="L88" s="112">
        <f t="shared" si="37"/>
        <v>19</v>
      </c>
      <c r="M88" s="58">
        <f t="shared" si="38"/>
        <v>-0.71</v>
      </c>
      <c r="N88" s="119">
        <v>2.512</v>
      </c>
      <c r="O88" s="59">
        <f t="shared" si="39"/>
        <v>147</v>
      </c>
      <c r="P88" s="58">
        <f t="shared" si="40"/>
        <v>-0.2</v>
      </c>
      <c r="Q88" s="64">
        <f t="shared" si="29"/>
        <v>-2.36</v>
      </c>
      <c r="R88" s="64">
        <f t="shared" si="44"/>
        <v>-0.90999999999999992</v>
      </c>
      <c r="S88" s="26">
        <f t="shared" si="42"/>
        <v>2</v>
      </c>
      <c r="T88" s="26">
        <f t="shared" si="43"/>
        <v>20</v>
      </c>
      <c r="U88" s="23">
        <f t="shared" si="30"/>
        <v>0</v>
      </c>
      <c r="V88" s="19">
        <f t="shared" si="31"/>
        <v>0</v>
      </c>
      <c r="W88" s="23" t="str">
        <f t="shared" si="32"/>
        <v>ВВ</v>
      </c>
      <c r="X88" s="17">
        <f t="shared" si="33"/>
        <v>0</v>
      </c>
      <c r="Y88" s="1"/>
    </row>
    <row r="89" spans="2:26" ht="15" outlineLevel="2" x14ac:dyDescent="0.25">
      <c r="B89" s="176">
        <v>52</v>
      </c>
      <c r="C89" s="178" t="s">
        <v>92</v>
      </c>
      <c r="D89" s="170">
        <v>807.94</v>
      </c>
      <c r="E89" s="5">
        <v>716.29</v>
      </c>
      <c r="F89" s="13">
        <v>309.64999999999998</v>
      </c>
      <c r="G89" s="10">
        <f t="shared" si="34"/>
        <v>0.89</v>
      </c>
      <c r="H89" s="58">
        <f t="shared" si="35"/>
        <v>-0.10999999999999999</v>
      </c>
      <c r="I89" s="3">
        <f t="shared" si="26"/>
        <v>158</v>
      </c>
      <c r="J89" s="58">
        <f t="shared" si="36"/>
        <v>-0.86</v>
      </c>
      <c r="K89" s="81">
        <v>8254</v>
      </c>
      <c r="L89" s="112">
        <f t="shared" si="37"/>
        <v>11.5</v>
      </c>
      <c r="M89" s="58">
        <f t="shared" si="38"/>
        <v>-0.04</v>
      </c>
      <c r="N89" s="119">
        <v>3.8919999999999999</v>
      </c>
      <c r="O89" s="59">
        <f t="shared" si="39"/>
        <v>184</v>
      </c>
      <c r="P89" s="58">
        <f t="shared" si="40"/>
        <v>0.01</v>
      </c>
      <c r="Q89" s="64">
        <f t="shared" si="29"/>
        <v>-0.97</v>
      </c>
      <c r="R89" s="64">
        <f t="shared" si="44"/>
        <v>-0.03</v>
      </c>
      <c r="S89" s="26">
        <f t="shared" si="42"/>
        <v>2</v>
      </c>
      <c r="T89" s="26">
        <f t="shared" si="43"/>
        <v>20</v>
      </c>
      <c r="U89" s="23">
        <f t="shared" si="30"/>
        <v>0</v>
      </c>
      <c r="V89" s="19">
        <f t="shared" si="31"/>
        <v>0</v>
      </c>
      <c r="W89" s="23" t="str">
        <f t="shared" si="32"/>
        <v>ВВ</v>
      </c>
      <c r="X89" s="17">
        <f t="shared" si="33"/>
        <v>0</v>
      </c>
      <c r="Y89" s="1"/>
    </row>
    <row r="90" spans="2:26" ht="15" outlineLevel="2" x14ac:dyDescent="0.25">
      <c r="B90" s="176">
        <v>53</v>
      </c>
      <c r="C90" s="178" t="s">
        <v>93</v>
      </c>
      <c r="D90" s="170">
        <v>311.39</v>
      </c>
      <c r="E90" s="5">
        <v>278.35000000000002</v>
      </c>
      <c r="F90" s="13">
        <v>77.05</v>
      </c>
      <c r="G90" s="10">
        <f t="shared" si="34"/>
        <v>0.89</v>
      </c>
      <c r="H90" s="58">
        <f t="shared" si="35"/>
        <v>-0.10999999999999999</v>
      </c>
      <c r="I90" s="3">
        <f t="shared" si="26"/>
        <v>101</v>
      </c>
      <c r="J90" s="58">
        <f t="shared" si="36"/>
        <v>-0.19</v>
      </c>
      <c r="K90" s="81">
        <v>7560.4</v>
      </c>
      <c r="L90" s="112">
        <f t="shared" si="37"/>
        <v>27.2</v>
      </c>
      <c r="M90" s="58">
        <f t="shared" si="38"/>
        <v>-1.45</v>
      </c>
      <c r="N90" s="119">
        <v>2.984</v>
      </c>
      <c r="O90" s="59">
        <f t="shared" si="39"/>
        <v>93</v>
      </c>
      <c r="P90" s="58">
        <f t="shared" si="40"/>
        <v>-0.49</v>
      </c>
      <c r="Q90" s="64">
        <f t="shared" si="29"/>
        <v>-0.3</v>
      </c>
      <c r="R90" s="64">
        <f t="shared" si="44"/>
        <v>-1.94</v>
      </c>
      <c r="S90" s="26">
        <f t="shared" si="42"/>
        <v>2</v>
      </c>
      <c r="T90" s="26">
        <f t="shared" si="43"/>
        <v>20</v>
      </c>
      <c r="U90" s="23">
        <f t="shared" si="30"/>
        <v>0</v>
      </c>
      <c r="V90" s="19">
        <f t="shared" si="31"/>
        <v>0</v>
      </c>
      <c r="W90" s="23" t="str">
        <f t="shared" si="32"/>
        <v>ВВ</v>
      </c>
      <c r="X90" s="17">
        <f t="shared" si="33"/>
        <v>0</v>
      </c>
      <c r="Y90" s="1"/>
    </row>
    <row r="91" spans="2:26" ht="15" outlineLevel="2" x14ac:dyDescent="0.25">
      <c r="B91" s="176">
        <v>54</v>
      </c>
      <c r="C91" s="178" t="s">
        <v>94</v>
      </c>
      <c r="D91" s="170">
        <v>1882.9</v>
      </c>
      <c r="E91" s="5">
        <v>1689.96</v>
      </c>
      <c r="F91" s="13">
        <v>1002.95</v>
      </c>
      <c r="G91" s="10">
        <f t="shared" si="34"/>
        <v>0.9</v>
      </c>
      <c r="H91" s="58">
        <f t="shared" si="35"/>
        <v>-9.9999999999999978E-2</v>
      </c>
      <c r="I91" s="3">
        <f t="shared" si="26"/>
        <v>217</v>
      </c>
      <c r="J91" s="58">
        <f t="shared" si="36"/>
        <v>-1.55</v>
      </c>
      <c r="K91" s="81">
        <v>14473.3</v>
      </c>
      <c r="L91" s="112">
        <f t="shared" si="37"/>
        <v>8.6</v>
      </c>
      <c r="M91" s="58">
        <f t="shared" si="38"/>
        <v>0.23</v>
      </c>
      <c r="N91" s="119">
        <v>7.7960000000000003</v>
      </c>
      <c r="O91" s="59">
        <f t="shared" si="39"/>
        <v>217</v>
      </c>
      <c r="P91" s="58">
        <f t="shared" si="40"/>
        <v>0.19</v>
      </c>
      <c r="Q91" s="64">
        <f t="shared" si="29"/>
        <v>-1.65</v>
      </c>
      <c r="R91" s="64">
        <f t="shared" si="44"/>
        <v>0.42000000000000004</v>
      </c>
      <c r="S91" s="26">
        <f t="shared" si="42"/>
        <v>2</v>
      </c>
      <c r="T91" s="26">
        <f t="shared" si="43"/>
        <v>10</v>
      </c>
      <c r="U91" s="23">
        <f t="shared" si="30"/>
        <v>0</v>
      </c>
      <c r="V91" s="19">
        <f t="shared" si="31"/>
        <v>0</v>
      </c>
      <c r="W91" s="23">
        <f t="shared" si="32"/>
        <v>0</v>
      </c>
      <c r="X91" s="17" t="str">
        <f t="shared" si="33"/>
        <v>ВА</v>
      </c>
      <c r="Y91" s="1"/>
    </row>
    <row r="92" spans="2:26" ht="15" outlineLevel="2" x14ac:dyDescent="0.25">
      <c r="B92" s="176">
        <v>55</v>
      </c>
      <c r="C92" s="178" t="s">
        <v>95</v>
      </c>
      <c r="D92" s="170">
        <v>1187.69</v>
      </c>
      <c r="E92" s="5">
        <v>954.91</v>
      </c>
      <c r="F92" s="13">
        <v>529.78</v>
      </c>
      <c r="G92" s="10">
        <f t="shared" si="34"/>
        <v>0.8</v>
      </c>
      <c r="H92" s="58">
        <f t="shared" si="35"/>
        <v>-0.19999999999999996</v>
      </c>
      <c r="I92" s="3">
        <f t="shared" si="26"/>
        <v>203</v>
      </c>
      <c r="J92" s="58">
        <f t="shared" si="36"/>
        <v>-1.39</v>
      </c>
      <c r="K92" s="81">
        <v>13234.4</v>
      </c>
      <c r="L92" s="112">
        <f t="shared" si="37"/>
        <v>13.9</v>
      </c>
      <c r="M92" s="58">
        <f t="shared" si="38"/>
        <v>-0.25</v>
      </c>
      <c r="N92" s="119">
        <v>8.18</v>
      </c>
      <c r="O92" s="59">
        <f t="shared" si="39"/>
        <v>117</v>
      </c>
      <c r="P92" s="58">
        <f t="shared" si="40"/>
        <v>-0.36</v>
      </c>
      <c r="Q92" s="64">
        <f t="shared" si="29"/>
        <v>-1.5899999999999999</v>
      </c>
      <c r="R92" s="64">
        <f t="shared" si="44"/>
        <v>-0.61</v>
      </c>
      <c r="S92" s="26">
        <f t="shared" si="42"/>
        <v>2</v>
      </c>
      <c r="T92" s="26">
        <f t="shared" si="43"/>
        <v>20</v>
      </c>
      <c r="U92" s="23">
        <f t="shared" si="30"/>
        <v>0</v>
      </c>
      <c r="V92" s="19">
        <f t="shared" si="31"/>
        <v>0</v>
      </c>
      <c r="W92" s="23" t="str">
        <f t="shared" si="32"/>
        <v>ВВ</v>
      </c>
      <c r="X92" s="17">
        <f t="shared" si="33"/>
        <v>0</v>
      </c>
      <c r="Y92" s="1"/>
    </row>
    <row r="93" spans="2:26" ht="15" outlineLevel="2" x14ac:dyDescent="0.25">
      <c r="B93" s="176">
        <v>56</v>
      </c>
      <c r="C93" s="178" t="s">
        <v>96</v>
      </c>
      <c r="D93" s="170">
        <v>1485.09</v>
      </c>
      <c r="E93" s="5">
        <v>1260.1600000000001</v>
      </c>
      <c r="F93" s="13">
        <v>735.93</v>
      </c>
      <c r="G93" s="10">
        <f t="shared" si="34"/>
        <v>0.85</v>
      </c>
      <c r="H93" s="58">
        <f t="shared" si="35"/>
        <v>-0.15000000000000002</v>
      </c>
      <c r="I93" s="3">
        <f t="shared" si="26"/>
        <v>213</v>
      </c>
      <c r="J93" s="58">
        <f t="shared" si="36"/>
        <v>-1.5</v>
      </c>
      <c r="K93" s="81">
        <v>12937</v>
      </c>
      <c r="L93" s="112">
        <f t="shared" si="37"/>
        <v>10.3</v>
      </c>
      <c r="M93" s="58">
        <f t="shared" si="38"/>
        <v>7.0000000000000007E-2</v>
      </c>
      <c r="N93" s="119">
        <v>6.976</v>
      </c>
      <c r="O93" s="59">
        <f t="shared" si="39"/>
        <v>181</v>
      </c>
      <c r="P93" s="58">
        <f t="shared" si="40"/>
        <v>-0.01</v>
      </c>
      <c r="Q93" s="64">
        <f t="shared" si="29"/>
        <v>-1.65</v>
      </c>
      <c r="R93" s="64">
        <f t="shared" si="44"/>
        <v>6.0000000000000005E-2</v>
      </c>
      <c r="S93" s="26">
        <f t="shared" si="42"/>
        <v>2</v>
      </c>
      <c r="T93" s="26">
        <f t="shared" si="43"/>
        <v>10</v>
      </c>
      <c r="U93" s="23">
        <f t="shared" si="30"/>
        <v>0</v>
      </c>
      <c r="V93" s="19">
        <f t="shared" si="31"/>
        <v>0</v>
      </c>
      <c r="W93" s="23">
        <f t="shared" si="32"/>
        <v>0</v>
      </c>
      <c r="X93" s="17" t="str">
        <f t="shared" si="33"/>
        <v>ВА</v>
      </c>
      <c r="Y93" s="1"/>
    </row>
    <row r="94" spans="2:26" ht="15" outlineLevel="2" x14ac:dyDescent="0.25">
      <c r="B94" s="176">
        <v>57</v>
      </c>
      <c r="C94" s="178" t="s">
        <v>97</v>
      </c>
      <c r="D94" s="170">
        <v>1744.63</v>
      </c>
      <c r="E94" s="5">
        <v>1585.66</v>
      </c>
      <c r="F94" s="13">
        <v>745.98</v>
      </c>
      <c r="G94" s="10">
        <f t="shared" si="34"/>
        <v>0.91</v>
      </c>
      <c r="H94" s="58">
        <f t="shared" si="35"/>
        <v>-8.9999999999999969E-2</v>
      </c>
      <c r="I94" s="3">
        <f t="shared" si="26"/>
        <v>172</v>
      </c>
      <c r="J94" s="58">
        <f t="shared" si="36"/>
        <v>-1.02</v>
      </c>
      <c r="K94" s="81">
        <v>11534.4</v>
      </c>
      <c r="L94" s="112">
        <f t="shared" si="37"/>
        <v>7.3</v>
      </c>
      <c r="M94" s="58">
        <f t="shared" si="38"/>
        <v>0.34</v>
      </c>
      <c r="N94" s="119">
        <v>4.7640000000000002</v>
      </c>
      <c r="O94" s="59">
        <f t="shared" si="39"/>
        <v>333</v>
      </c>
      <c r="P94" s="58">
        <f t="shared" si="40"/>
        <v>0.82</v>
      </c>
      <c r="Q94" s="64">
        <f t="shared" si="29"/>
        <v>-1.1099999999999999</v>
      </c>
      <c r="R94" s="64">
        <f t="shared" si="44"/>
        <v>1.1599999999999999</v>
      </c>
      <c r="S94" s="26">
        <f t="shared" si="42"/>
        <v>2</v>
      </c>
      <c r="T94" s="26">
        <f t="shared" si="43"/>
        <v>10</v>
      </c>
      <c r="U94" s="23">
        <f t="shared" si="30"/>
        <v>0</v>
      </c>
      <c r="V94" s="19">
        <f t="shared" si="31"/>
        <v>0</v>
      </c>
      <c r="W94" s="23">
        <f t="shared" si="32"/>
        <v>0</v>
      </c>
      <c r="X94" s="17" t="str">
        <f t="shared" si="33"/>
        <v>ВА</v>
      </c>
      <c r="Y94" s="1"/>
    </row>
    <row r="95" spans="2:26" ht="15" outlineLevel="2" x14ac:dyDescent="0.25">
      <c r="B95" s="176">
        <v>58</v>
      </c>
      <c r="C95" s="178" t="s">
        <v>98</v>
      </c>
      <c r="D95" s="170">
        <v>3365.79</v>
      </c>
      <c r="E95" s="5">
        <v>2691.44</v>
      </c>
      <c r="F95" s="13">
        <v>1481.35</v>
      </c>
      <c r="G95" s="10">
        <f t="shared" si="34"/>
        <v>0.8</v>
      </c>
      <c r="H95" s="58">
        <f t="shared" si="35"/>
        <v>-0.19999999999999996</v>
      </c>
      <c r="I95" s="3">
        <f t="shared" si="26"/>
        <v>201</v>
      </c>
      <c r="J95" s="58">
        <f t="shared" si="36"/>
        <v>-1.36</v>
      </c>
      <c r="K95" s="81">
        <v>20083.599999999999</v>
      </c>
      <c r="L95" s="112">
        <f t="shared" si="37"/>
        <v>7.5</v>
      </c>
      <c r="M95" s="58">
        <f t="shared" si="38"/>
        <v>0.32</v>
      </c>
      <c r="N95" s="119">
        <v>14.5</v>
      </c>
      <c r="O95" s="59">
        <f t="shared" si="39"/>
        <v>186</v>
      </c>
      <c r="P95" s="58">
        <f t="shared" si="40"/>
        <v>0.02</v>
      </c>
      <c r="Q95" s="64">
        <f t="shared" si="29"/>
        <v>-1.56</v>
      </c>
      <c r="R95" s="64">
        <f t="shared" si="44"/>
        <v>0.34</v>
      </c>
      <c r="S95" s="26">
        <f t="shared" si="42"/>
        <v>2</v>
      </c>
      <c r="T95" s="26">
        <f t="shared" si="43"/>
        <v>10</v>
      </c>
      <c r="U95" s="23">
        <f t="shared" si="30"/>
        <v>0</v>
      </c>
      <c r="V95" s="19">
        <f t="shared" si="31"/>
        <v>0</v>
      </c>
      <c r="W95" s="23">
        <f t="shared" si="32"/>
        <v>0</v>
      </c>
      <c r="X95" s="17" t="str">
        <f t="shared" si="33"/>
        <v>ВА</v>
      </c>
      <c r="Y95" s="1"/>
    </row>
    <row r="96" spans="2:26" ht="15" outlineLevel="2" x14ac:dyDescent="0.25">
      <c r="B96" s="176">
        <v>59</v>
      </c>
      <c r="C96" s="178" t="s">
        <v>99</v>
      </c>
      <c r="D96" s="170">
        <v>2478.96</v>
      </c>
      <c r="E96" s="5">
        <v>2155</v>
      </c>
      <c r="F96" s="13">
        <v>1082.96</v>
      </c>
      <c r="G96" s="10">
        <f t="shared" si="34"/>
        <v>0.87</v>
      </c>
      <c r="H96" s="58">
        <f t="shared" si="35"/>
        <v>-0.13</v>
      </c>
      <c r="I96" s="3">
        <f t="shared" si="26"/>
        <v>183</v>
      </c>
      <c r="J96" s="58">
        <f t="shared" si="36"/>
        <v>-1.1499999999999999</v>
      </c>
      <c r="K96" s="81">
        <v>17139</v>
      </c>
      <c r="L96" s="112">
        <f t="shared" si="37"/>
        <v>8</v>
      </c>
      <c r="M96" s="58">
        <f t="shared" si="38"/>
        <v>0.28000000000000003</v>
      </c>
      <c r="N96" s="119">
        <v>9.968</v>
      </c>
      <c r="O96" s="59">
        <f t="shared" si="39"/>
        <v>216</v>
      </c>
      <c r="P96" s="58">
        <f t="shared" si="40"/>
        <v>0.18</v>
      </c>
      <c r="Q96" s="64">
        <f t="shared" si="29"/>
        <v>-1.2799999999999998</v>
      </c>
      <c r="R96" s="64">
        <f t="shared" si="44"/>
        <v>0.46</v>
      </c>
      <c r="S96" s="26">
        <f t="shared" si="42"/>
        <v>2</v>
      </c>
      <c r="T96" s="26">
        <f t="shared" si="43"/>
        <v>10</v>
      </c>
      <c r="U96" s="23">
        <f t="shared" si="30"/>
        <v>0</v>
      </c>
      <c r="V96" s="19">
        <f t="shared" si="31"/>
        <v>0</v>
      </c>
      <c r="W96" s="23">
        <f t="shared" si="32"/>
        <v>0</v>
      </c>
      <c r="X96" s="17" t="str">
        <f t="shared" si="33"/>
        <v>ВА</v>
      </c>
    </row>
    <row r="97" spans="2:25" ht="15" outlineLevel="2" x14ac:dyDescent="0.25">
      <c r="B97" s="176">
        <v>60</v>
      </c>
      <c r="C97" s="178" t="s">
        <v>100</v>
      </c>
      <c r="D97" s="170">
        <v>793.07</v>
      </c>
      <c r="E97" s="5">
        <v>703.32</v>
      </c>
      <c r="F97" s="13">
        <v>225.74</v>
      </c>
      <c r="G97" s="10">
        <f t="shared" si="34"/>
        <v>0.89</v>
      </c>
      <c r="H97" s="58">
        <f t="shared" si="35"/>
        <v>-0.10999999999999999</v>
      </c>
      <c r="I97" s="3">
        <f t="shared" si="26"/>
        <v>117</v>
      </c>
      <c r="J97" s="58">
        <f t="shared" si="36"/>
        <v>-0.37</v>
      </c>
      <c r="K97" s="81">
        <v>10273.200000000001</v>
      </c>
      <c r="L97" s="112">
        <f t="shared" si="37"/>
        <v>14.6</v>
      </c>
      <c r="M97" s="58">
        <f t="shared" si="38"/>
        <v>-0.32</v>
      </c>
      <c r="N97" s="119">
        <v>5.2</v>
      </c>
      <c r="O97" s="59">
        <f t="shared" si="39"/>
        <v>135</v>
      </c>
      <c r="P97" s="58">
        <f t="shared" si="40"/>
        <v>-0.26</v>
      </c>
      <c r="Q97" s="64">
        <f t="shared" si="29"/>
        <v>-0.48</v>
      </c>
      <c r="R97" s="64">
        <f t="shared" si="44"/>
        <v>-0.58000000000000007</v>
      </c>
      <c r="S97" s="26">
        <f t="shared" si="42"/>
        <v>2</v>
      </c>
      <c r="T97" s="26">
        <f t="shared" si="43"/>
        <v>20</v>
      </c>
      <c r="U97" s="23">
        <f t="shared" si="30"/>
        <v>0</v>
      </c>
      <c r="V97" s="19">
        <f t="shared" si="31"/>
        <v>0</v>
      </c>
      <c r="W97" s="23" t="str">
        <f t="shared" si="32"/>
        <v>ВВ</v>
      </c>
      <c r="X97" s="17">
        <f t="shared" si="33"/>
        <v>0</v>
      </c>
    </row>
    <row r="98" spans="2:25" ht="15" outlineLevel="2" x14ac:dyDescent="0.25">
      <c r="B98" s="176">
        <v>61</v>
      </c>
      <c r="C98" s="178" t="s">
        <v>101</v>
      </c>
      <c r="D98" s="170">
        <v>1664.68</v>
      </c>
      <c r="E98" s="5">
        <v>1490.09</v>
      </c>
      <c r="F98" s="13">
        <v>790.59</v>
      </c>
      <c r="G98" s="10">
        <f t="shared" si="34"/>
        <v>0.9</v>
      </c>
      <c r="H98" s="58">
        <f t="shared" si="35"/>
        <v>-9.9999999999999978E-2</v>
      </c>
      <c r="I98" s="3">
        <f t="shared" si="26"/>
        <v>194</v>
      </c>
      <c r="J98" s="58">
        <f t="shared" si="36"/>
        <v>-1.28</v>
      </c>
      <c r="K98" s="81">
        <v>15851.1</v>
      </c>
      <c r="L98" s="112">
        <f t="shared" si="37"/>
        <v>10.6</v>
      </c>
      <c r="M98" s="58">
        <f t="shared" si="38"/>
        <v>0.05</v>
      </c>
      <c r="N98" s="119">
        <v>7.5039999999999996</v>
      </c>
      <c r="O98" s="59">
        <f t="shared" si="39"/>
        <v>199</v>
      </c>
      <c r="P98" s="58">
        <f t="shared" si="40"/>
        <v>0.09</v>
      </c>
      <c r="Q98" s="64">
        <f t="shared" si="29"/>
        <v>-1.38</v>
      </c>
      <c r="R98" s="64">
        <f t="shared" si="44"/>
        <v>0.14000000000000001</v>
      </c>
      <c r="S98" s="26">
        <f t="shared" si="42"/>
        <v>2</v>
      </c>
      <c r="T98" s="26">
        <f t="shared" si="43"/>
        <v>10</v>
      </c>
      <c r="U98" s="23">
        <f t="shared" si="30"/>
        <v>0</v>
      </c>
      <c r="V98" s="19">
        <f t="shared" si="31"/>
        <v>0</v>
      </c>
      <c r="W98" s="23">
        <f t="shared" si="32"/>
        <v>0</v>
      </c>
      <c r="X98" s="17" t="str">
        <f t="shared" si="33"/>
        <v>ВА</v>
      </c>
    </row>
    <row r="99" spans="2:25" ht="15" outlineLevel="2" x14ac:dyDescent="0.25">
      <c r="B99" s="176">
        <v>62</v>
      </c>
      <c r="C99" s="178" t="s">
        <v>102</v>
      </c>
      <c r="D99" s="170">
        <v>1007.48</v>
      </c>
      <c r="E99" s="5">
        <v>839.63</v>
      </c>
      <c r="F99" s="13">
        <v>332.85</v>
      </c>
      <c r="G99" s="10">
        <f t="shared" si="34"/>
        <v>0.83</v>
      </c>
      <c r="H99" s="58">
        <f t="shared" si="35"/>
        <v>-0.17000000000000004</v>
      </c>
      <c r="I99" s="3">
        <f t="shared" si="26"/>
        <v>145</v>
      </c>
      <c r="J99" s="58">
        <f t="shared" si="36"/>
        <v>-0.7</v>
      </c>
      <c r="K99" s="81">
        <v>11408.3</v>
      </c>
      <c r="L99" s="112">
        <f t="shared" si="37"/>
        <v>13.6</v>
      </c>
      <c r="M99" s="58">
        <f t="shared" si="38"/>
        <v>-0.23</v>
      </c>
      <c r="N99" s="119">
        <v>6.492</v>
      </c>
      <c r="O99" s="59">
        <f t="shared" si="39"/>
        <v>129</v>
      </c>
      <c r="P99" s="58">
        <f t="shared" si="40"/>
        <v>-0.3</v>
      </c>
      <c r="Q99" s="64">
        <f t="shared" si="29"/>
        <v>-0.87</v>
      </c>
      <c r="R99" s="64">
        <f t="shared" si="44"/>
        <v>-0.53</v>
      </c>
      <c r="S99" s="26">
        <f t="shared" si="42"/>
        <v>2</v>
      </c>
      <c r="T99" s="26">
        <f t="shared" si="43"/>
        <v>20</v>
      </c>
      <c r="U99" s="23">
        <f t="shared" si="30"/>
        <v>0</v>
      </c>
      <c r="V99" s="19">
        <f t="shared" si="31"/>
        <v>0</v>
      </c>
      <c r="W99" s="23" t="str">
        <f t="shared" si="32"/>
        <v>ВВ</v>
      </c>
      <c r="X99" s="17">
        <f t="shared" si="33"/>
        <v>0</v>
      </c>
    </row>
    <row r="100" spans="2:25" ht="15" outlineLevel="2" x14ac:dyDescent="0.25">
      <c r="B100" s="176">
        <v>63</v>
      </c>
      <c r="C100" s="178" t="s">
        <v>103</v>
      </c>
      <c r="D100" s="170">
        <v>2775.67</v>
      </c>
      <c r="E100" s="5">
        <v>2452.66</v>
      </c>
      <c r="F100" s="13">
        <v>799.01</v>
      </c>
      <c r="G100" s="10">
        <f t="shared" si="34"/>
        <v>0.88</v>
      </c>
      <c r="H100" s="58">
        <f t="shared" si="35"/>
        <v>-0.12</v>
      </c>
      <c r="I100" s="3">
        <f t="shared" si="26"/>
        <v>119</v>
      </c>
      <c r="J100" s="58">
        <f t="shared" si="36"/>
        <v>-0.4</v>
      </c>
      <c r="K100" s="81">
        <v>17695.5</v>
      </c>
      <c r="L100" s="112">
        <f t="shared" si="37"/>
        <v>7.2</v>
      </c>
      <c r="M100" s="58">
        <f t="shared" si="38"/>
        <v>0.35</v>
      </c>
      <c r="N100" s="119">
        <v>11.964</v>
      </c>
      <c r="O100" s="59">
        <f t="shared" si="39"/>
        <v>205</v>
      </c>
      <c r="P100" s="58">
        <f t="shared" si="40"/>
        <v>0.12</v>
      </c>
      <c r="Q100" s="64">
        <f t="shared" si="29"/>
        <v>-0.52</v>
      </c>
      <c r="R100" s="64">
        <f t="shared" si="44"/>
        <v>0.47</v>
      </c>
      <c r="S100" s="26">
        <f t="shared" si="42"/>
        <v>2</v>
      </c>
      <c r="T100" s="26">
        <f t="shared" si="43"/>
        <v>10</v>
      </c>
      <c r="U100" s="23">
        <f t="shared" si="30"/>
        <v>0</v>
      </c>
      <c r="V100" s="19">
        <f t="shared" si="31"/>
        <v>0</v>
      </c>
      <c r="W100" s="23">
        <f t="shared" si="32"/>
        <v>0</v>
      </c>
      <c r="X100" s="17" t="str">
        <f t="shared" si="33"/>
        <v>ВА</v>
      </c>
    </row>
    <row r="101" spans="2:25" ht="15" outlineLevel="2" x14ac:dyDescent="0.25">
      <c r="B101" s="176">
        <v>64</v>
      </c>
      <c r="C101" s="178" t="s">
        <v>104</v>
      </c>
      <c r="D101" s="170">
        <v>1252.0999999999999</v>
      </c>
      <c r="E101" s="5">
        <v>990.09</v>
      </c>
      <c r="F101" s="13">
        <v>685.02</v>
      </c>
      <c r="G101" s="10">
        <f t="shared" si="34"/>
        <v>0.79</v>
      </c>
      <c r="H101" s="58">
        <f t="shared" si="35"/>
        <v>-0.20999999999999996</v>
      </c>
      <c r="I101" s="3">
        <f t="shared" si="26"/>
        <v>253</v>
      </c>
      <c r="J101" s="58">
        <f t="shared" si="36"/>
        <v>-1.97</v>
      </c>
      <c r="K101" s="81">
        <v>14620.8</v>
      </c>
      <c r="L101" s="112">
        <f t="shared" si="37"/>
        <v>14.8</v>
      </c>
      <c r="M101" s="58">
        <f t="shared" si="38"/>
        <v>-0.33</v>
      </c>
      <c r="N101" s="119">
        <v>5.8760000000000003</v>
      </c>
      <c r="O101" s="59">
        <f t="shared" si="39"/>
        <v>168</v>
      </c>
      <c r="P101" s="58">
        <f t="shared" si="40"/>
        <v>-0.08</v>
      </c>
      <c r="Q101" s="64">
        <f t="shared" si="29"/>
        <v>-2.1799999999999997</v>
      </c>
      <c r="R101" s="64">
        <f t="shared" si="44"/>
        <v>-0.41000000000000003</v>
      </c>
      <c r="S101" s="26">
        <f t="shared" si="42"/>
        <v>2</v>
      </c>
      <c r="T101" s="26">
        <f t="shared" si="43"/>
        <v>20</v>
      </c>
      <c r="U101" s="23">
        <f t="shared" si="30"/>
        <v>0</v>
      </c>
      <c r="V101" s="19">
        <f t="shared" si="31"/>
        <v>0</v>
      </c>
      <c r="W101" s="23" t="str">
        <f t="shared" si="32"/>
        <v>ВВ</v>
      </c>
      <c r="X101" s="17">
        <f t="shared" si="33"/>
        <v>0</v>
      </c>
    </row>
    <row r="102" spans="2:25" ht="15" outlineLevel="2" x14ac:dyDescent="0.25">
      <c r="B102" s="176">
        <v>65</v>
      </c>
      <c r="C102" s="178" t="s">
        <v>105</v>
      </c>
      <c r="D102" s="170">
        <v>2182.14</v>
      </c>
      <c r="E102" s="5">
        <v>1937.38</v>
      </c>
      <c r="F102" s="13">
        <v>720.76</v>
      </c>
      <c r="G102" s="10">
        <f t="shared" si="34"/>
        <v>0.89</v>
      </c>
      <c r="H102" s="58">
        <f t="shared" si="35"/>
        <v>-0.10999999999999999</v>
      </c>
      <c r="I102" s="3">
        <f t="shared" ref="I102:I165" si="45">ROUND(F102/E102*365,0)</f>
        <v>136</v>
      </c>
      <c r="J102" s="58">
        <f t="shared" si="36"/>
        <v>-0.6</v>
      </c>
      <c r="K102" s="81">
        <v>17787.2</v>
      </c>
      <c r="L102" s="112">
        <f t="shared" si="37"/>
        <v>9.1999999999999993</v>
      </c>
      <c r="M102" s="58">
        <f t="shared" si="38"/>
        <v>0.17</v>
      </c>
      <c r="N102" s="119">
        <v>13.208</v>
      </c>
      <c r="O102" s="59">
        <f t="shared" si="39"/>
        <v>147</v>
      </c>
      <c r="P102" s="58">
        <f t="shared" si="40"/>
        <v>-0.2</v>
      </c>
      <c r="Q102" s="64">
        <f t="shared" ref="Q102:Q165" si="46">H102+J102</f>
        <v>-0.71</v>
      </c>
      <c r="R102" s="64">
        <f t="shared" si="44"/>
        <v>-0.03</v>
      </c>
      <c r="S102" s="26">
        <f t="shared" ref="S102:S163" si="47">IF(Q102&gt;=$Q$37,1,2)</f>
        <v>2</v>
      </c>
      <c r="T102" s="26">
        <f t="shared" si="43"/>
        <v>20</v>
      </c>
      <c r="U102" s="23">
        <f t="shared" ref="U102:U163" si="48">IF(S102+T102=21,$U$8,0)</f>
        <v>0</v>
      </c>
      <c r="V102" s="19">
        <f t="shared" ref="V102:V163" si="49">IF(S102+T102=11,$V$8,0)</f>
        <v>0</v>
      </c>
      <c r="W102" s="23" t="str">
        <f t="shared" ref="W102:W163" si="50">IF(S102+T102=22,$W$8,0)</f>
        <v>ВВ</v>
      </c>
      <c r="X102" s="17">
        <f t="shared" ref="X102:X163" si="51">IF(S102+T102=12,$X$8,0)</f>
        <v>0</v>
      </c>
    </row>
    <row r="103" spans="2:25" ht="15" outlineLevel="2" x14ac:dyDescent="0.25">
      <c r="B103" s="176">
        <v>66</v>
      </c>
      <c r="C103" s="178" t="s">
        <v>106</v>
      </c>
      <c r="D103" s="170">
        <v>627.72</v>
      </c>
      <c r="E103" s="5">
        <v>571.55999999999995</v>
      </c>
      <c r="F103" s="13">
        <v>334.17</v>
      </c>
      <c r="G103" s="10">
        <f t="shared" ref="G103:G166" si="52">IF(E103&gt;0,ROUND((E103/D103),2),0)</f>
        <v>0.91</v>
      </c>
      <c r="H103" s="58">
        <f t="shared" ref="H103:H166" si="53">G103-$G$37</f>
        <v>-8.9999999999999969E-2</v>
      </c>
      <c r="I103" s="3">
        <f t="shared" si="45"/>
        <v>213</v>
      </c>
      <c r="J103" s="58">
        <f t="shared" ref="J103:J166" si="54">-(ROUND(I103/$I$37-100%,2))</f>
        <v>-1.5</v>
      </c>
      <c r="K103" s="81">
        <v>7449.6</v>
      </c>
      <c r="L103" s="112">
        <f t="shared" ref="L103:L166" si="55">ROUND(K103/E103,1)</f>
        <v>13</v>
      </c>
      <c r="M103" s="58">
        <f t="shared" ref="M103:M166" si="56">-ROUND(L103/$L$37-100%,2)</f>
        <v>-0.17</v>
      </c>
      <c r="N103" s="119">
        <v>2.964</v>
      </c>
      <c r="O103" s="59">
        <f t="shared" ref="O103:O166" si="57">ROUND((E103/N103),0)</f>
        <v>193</v>
      </c>
      <c r="P103" s="58">
        <f t="shared" ref="P103:P166" si="58">ROUND(O103/$O$37-100%,2)</f>
        <v>0.05</v>
      </c>
      <c r="Q103" s="64">
        <f t="shared" si="46"/>
        <v>-1.5899999999999999</v>
      </c>
      <c r="R103" s="64">
        <f t="shared" si="44"/>
        <v>-0.12000000000000001</v>
      </c>
      <c r="S103" s="26">
        <f t="shared" si="47"/>
        <v>2</v>
      </c>
      <c r="T103" s="26">
        <f t="shared" ref="T103:T164" si="59">IF(R103&gt;=$R$37,10,20)</f>
        <v>20</v>
      </c>
      <c r="U103" s="23">
        <f t="shared" si="48"/>
        <v>0</v>
      </c>
      <c r="V103" s="19">
        <f t="shared" si="49"/>
        <v>0</v>
      </c>
      <c r="W103" s="23" t="str">
        <f t="shared" si="50"/>
        <v>ВВ</v>
      </c>
      <c r="X103" s="17">
        <f t="shared" si="51"/>
        <v>0</v>
      </c>
    </row>
    <row r="104" spans="2:25" ht="15" outlineLevel="2" x14ac:dyDescent="0.25">
      <c r="B104" s="176">
        <v>67</v>
      </c>
      <c r="C104" s="178" t="s">
        <v>107</v>
      </c>
      <c r="D104" s="170">
        <v>1444.49</v>
      </c>
      <c r="E104" s="5">
        <v>1379.44</v>
      </c>
      <c r="F104" s="13">
        <v>253.05</v>
      </c>
      <c r="G104" s="10">
        <f t="shared" si="52"/>
        <v>0.95</v>
      </c>
      <c r="H104" s="58">
        <f t="shared" si="53"/>
        <v>-5.0000000000000044E-2</v>
      </c>
      <c r="I104" s="3">
        <f t="shared" si="45"/>
        <v>67</v>
      </c>
      <c r="J104" s="58">
        <f t="shared" si="54"/>
        <v>0.21</v>
      </c>
      <c r="K104" s="81">
        <v>6205.8</v>
      </c>
      <c r="L104" s="112">
        <f t="shared" si="55"/>
        <v>4.5</v>
      </c>
      <c r="M104" s="58">
        <f t="shared" si="56"/>
        <v>0.59</v>
      </c>
      <c r="N104" s="119">
        <v>2.996</v>
      </c>
      <c r="O104" s="59">
        <f t="shared" si="57"/>
        <v>460</v>
      </c>
      <c r="P104" s="58">
        <f t="shared" si="58"/>
        <v>1.51</v>
      </c>
      <c r="Q104" s="64">
        <f t="shared" si="46"/>
        <v>0.15999999999999995</v>
      </c>
      <c r="R104" s="64">
        <f t="shared" si="44"/>
        <v>2.1</v>
      </c>
      <c r="S104" s="26">
        <f t="shared" si="47"/>
        <v>1</v>
      </c>
      <c r="T104" s="26">
        <f t="shared" si="59"/>
        <v>10</v>
      </c>
      <c r="U104" s="23">
        <f t="shared" si="48"/>
        <v>0</v>
      </c>
      <c r="V104" s="19" t="str">
        <f t="shared" si="49"/>
        <v>АА</v>
      </c>
      <c r="W104" s="23">
        <f t="shared" si="50"/>
        <v>0</v>
      </c>
      <c r="X104" s="17">
        <f t="shared" si="51"/>
        <v>0</v>
      </c>
    </row>
    <row r="105" spans="2:25" ht="15" outlineLevel="2" x14ac:dyDescent="0.25">
      <c r="B105" s="176">
        <v>68</v>
      </c>
      <c r="C105" s="178" t="s">
        <v>108</v>
      </c>
      <c r="D105" s="170">
        <v>2277.29</v>
      </c>
      <c r="E105" s="5">
        <v>1950.64</v>
      </c>
      <c r="F105" s="13">
        <v>1234.6500000000001</v>
      </c>
      <c r="G105" s="10">
        <f t="shared" si="52"/>
        <v>0.86</v>
      </c>
      <c r="H105" s="58">
        <f t="shared" si="53"/>
        <v>-0.14000000000000001</v>
      </c>
      <c r="I105" s="3">
        <f t="shared" si="45"/>
        <v>231</v>
      </c>
      <c r="J105" s="58">
        <f t="shared" si="54"/>
        <v>-1.71</v>
      </c>
      <c r="K105" s="81">
        <v>18295.2</v>
      </c>
      <c r="L105" s="112">
        <f t="shared" si="55"/>
        <v>9.4</v>
      </c>
      <c r="M105" s="58">
        <f t="shared" si="56"/>
        <v>0.15</v>
      </c>
      <c r="N105" s="119">
        <v>9.94</v>
      </c>
      <c r="O105" s="59">
        <f t="shared" si="57"/>
        <v>196</v>
      </c>
      <c r="P105" s="58">
        <f t="shared" si="58"/>
        <v>7.0000000000000007E-2</v>
      </c>
      <c r="Q105" s="64">
        <f t="shared" si="46"/>
        <v>-1.85</v>
      </c>
      <c r="R105" s="64">
        <f t="shared" si="44"/>
        <v>0.22</v>
      </c>
      <c r="S105" s="26">
        <f t="shared" si="47"/>
        <v>2</v>
      </c>
      <c r="T105" s="26">
        <f t="shared" si="59"/>
        <v>10</v>
      </c>
      <c r="U105" s="23">
        <f t="shared" si="48"/>
        <v>0</v>
      </c>
      <c r="V105" s="19">
        <f t="shared" si="49"/>
        <v>0</v>
      </c>
      <c r="W105" s="23">
        <f t="shared" si="50"/>
        <v>0</v>
      </c>
      <c r="X105" s="17" t="str">
        <f t="shared" si="51"/>
        <v>ВА</v>
      </c>
    </row>
    <row r="106" spans="2:25" ht="15" outlineLevel="2" x14ac:dyDescent="0.25">
      <c r="B106" s="176">
        <v>69</v>
      </c>
      <c r="C106" s="178" t="s">
        <v>109</v>
      </c>
      <c r="D106" s="170">
        <v>766.11</v>
      </c>
      <c r="E106" s="5">
        <v>685.05</v>
      </c>
      <c r="F106" s="13">
        <v>584.05999999999995</v>
      </c>
      <c r="G106" s="10">
        <f t="shared" si="52"/>
        <v>0.89</v>
      </c>
      <c r="H106" s="58">
        <f t="shared" si="53"/>
        <v>-0.10999999999999999</v>
      </c>
      <c r="I106" s="3">
        <f t="shared" si="45"/>
        <v>311</v>
      </c>
      <c r="J106" s="58">
        <f t="shared" si="54"/>
        <v>-2.65</v>
      </c>
      <c r="K106" s="81">
        <v>6252.4</v>
      </c>
      <c r="L106" s="112">
        <f t="shared" si="55"/>
        <v>9.1</v>
      </c>
      <c r="M106" s="58">
        <f t="shared" si="56"/>
        <v>0.18</v>
      </c>
      <c r="N106" s="119">
        <v>3.0640000000000001</v>
      </c>
      <c r="O106" s="59">
        <f t="shared" si="57"/>
        <v>224</v>
      </c>
      <c r="P106" s="58">
        <f t="shared" si="58"/>
        <v>0.22</v>
      </c>
      <c r="Q106" s="64">
        <f t="shared" si="46"/>
        <v>-2.76</v>
      </c>
      <c r="R106" s="64">
        <f t="shared" si="44"/>
        <v>0.4</v>
      </c>
      <c r="S106" s="26">
        <f t="shared" si="47"/>
        <v>2</v>
      </c>
      <c r="T106" s="26">
        <f t="shared" si="59"/>
        <v>10</v>
      </c>
      <c r="U106" s="23">
        <f t="shared" si="48"/>
        <v>0</v>
      </c>
      <c r="V106" s="19">
        <f t="shared" si="49"/>
        <v>0</v>
      </c>
      <c r="W106" s="23">
        <f t="shared" si="50"/>
        <v>0</v>
      </c>
      <c r="X106" s="17" t="str">
        <f t="shared" si="51"/>
        <v>ВА</v>
      </c>
    </row>
    <row r="107" spans="2:25" ht="15" outlineLevel="2" x14ac:dyDescent="0.25">
      <c r="B107" s="176">
        <v>70</v>
      </c>
      <c r="C107" s="178" t="s">
        <v>110</v>
      </c>
      <c r="D107" s="170">
        <v>768.33</v>
      </c>
      <c r="E107" s="5">
        <v>734.78</v>
      </c>
      <c r="F107" s="13">
        <v>184.55</v>
      </c>
      <c r="G107" s="10">
        <f t="shared" si="52"/>
        <v>0.96</v>
      </c>
      <c r="H107" s="58">
        <f t="shared" si="53"/>
        <v>-4.0000000000000036E-2</v>
      </c>
      <c r="I107" s="3">
        <f t="shared" si="45"/>
        <v>92</v>
      </c>
      <c r="J107" s="58">
        <f t="shared" si="54"/>
        <v>-0.08</v>
      </c>
      <c r="K107" s="81">
        <v>9365.9</v>
      </c>
      <c r="L107" s="112">
        <f t="shared" si="55"/>
        <v>12.7</v>
      </c>
      <c r="M107" s="58">
        <f t="shared" si="56"/>
        <v>-0.14000000000000001</v>
      </c>
      <c r="N107" s="119">
        <v>4.7960000000000003</v>
      </c>
      <c r="O107" s="59">
        <f t="shared" si="57"/>
        <v>153</v>
      </c>
      <c r="P107" s="58">
        <f t="shared" si="58"/>
        <v>-0.16</v>
      </c>
      <c r="Q107" s="64">
        <f t="shared" si="46"/>
        <v>-0.12000000000000004</v>
      </c>
      <c r="R107" s="64">
        <f t="shared" si="44"/>
        <v>-0.30000000000000004</v>
      </c>
      <c r="S107" s="26">
        <f t="shared" si="47"/>
        <v>2</v>
      </c>
      <c r="T107" s="26">
        <f t="shared" si="59"/>
        <v>20</v>
      </c>
      <c r="U107" s="23">
        <f t="shared" si="48"/>
        <v>0</v>
      </c>
      <c r="V107" s="19">
        <f t="shared" si="49"/>
        <v>0</v>
      </c>
      <c r="W107" s="23" t="str">
        <f t="shared" si="50"/>
        <v>ВВ</v>
      </c>
      <c r="X107" s="17">
        <f t="shared" si="51"/>
        <v>0</v>
      </c>
    </row>
    <row r="108" spans="2:25" ht="15" outlineLevel="2" x14ac:dyDescent="0.25">
      <c r="B108" s="176">
        <v>71</v>
      </c>
      <c r="C108" s="178" t="s">
        <v>111</v>
      </c>
      <c r="D108" s="170">
        <v>368.92</v>
      </c>
      <c r="E108" s="5">
        <v>332.29</v>
      </c>
      <c r="F108" s="13">
        <v>35.630000000000003</v>
      </c>
      <c r="G108" s="10">
        <f t="shared" si="52"/>
        <v>0.9</v>
      </c>
      <c r="H108" s="58">
        <f t="shared" si="53"/>
        <v>-9.9999999999999978E-2</v>
      </c>
      <c r="I108" s="3">
        <f t="shared" si="45"/>
        <v>39</v>
      </c>
      <c r="J108" s="58">
        <f t="shared" si="54"/>
        <v>0.54</v>
      </c>
      <c r="K108" s="81">
        <v>7248.8</v>
      </c>
      <c r="L108" s="112">
        <f t="shared" si="55"/>
        <v>21.8</v>
      </c>
      <c r="M108" s="58">
        <f t="shared" si="56"/>
        <v>-0.96</v>
      </c>
      <c r="N108" s="119">
        <v>3.4039999999999999</v>
      </c>
      <c r="O108" s="59">
        <f t="shared" si="57"/>
        <v>98</v>
      </c>
      <c r="P108" s="58">
        <f t="shared" si="58"/>
        <v>-0.46</v>
      </c>
      <c r="Q108" s="64">
        <f t="shared" si="46"/>
        <v>0.44000000000000006</v>
      </c>
      <c r="R108" s="64">
        <f t="shared" si="44"/>
        <v>-1.42</v>
      </c>
      <c r="S108" s="26">
        <f t="shared" si="47"/>
        <v>1</v>
      </c>
      <c r="T108" s="26">
        <f t="shared" si="59"/>
        <v>20</v>
      </c>
      <c r="U108" s="23" t="str">
        <f t="shared" si="48"/>
        <v>АВ</v>
      </c>
      <c r="V108" s="19">
        <f t="shared" si="49"/>
        <v>0</v>
      </c>
      <c r="W108" s="23">
        <f t="shared" si="50"/>
        <v>0</v>
      </c>
      <c r="X108" s="17">
        <f t="shared" si="51"/>
        <v>0</v>
      </c>
    </row>
    <row r="109" spans="2:25" ht="15" outlineLevel="2" x14ac:dyDescent="0.25">
      <c r="B109" s="176">
        <v>72</v>
      </c>
      <c r="C109" s="178" t="s">
        <v>112</v>
      </c>
      <c r="D109" s="170">
        <v>2460.0500000000002</v>
      </c>
      <c r="E109" s="5">
        <v>2144.83</v>
      </c>
      <c r="F109" s="13">
        <v>716.23</v>
      </c>
      <c r="G109" s="10">
        <f t="shared" si="52"/>
        <v>0.87</v>
      </c>
      <c r="H109" s="58">
        <f t="shared" si="53"/>
        <v>-0.13</v>
      </c>
      <c r="I109" s="3">
        <f t="shared" si="45"/>
        <v>122</v>
      </c>
      <c r="J109" s="58">
        <f t="shared" si="54"/>
        <v>-0.43</v>
      </c>
      <c r="K109" s="81">
        <v>20429.7</v>
      </c>
      <c r="L109" s="112">
        <f t="shared" si="55"/>
        <v>9.5</v>
      </c>
      <c r="M109" s="58">
        <f t="shared" si="56"/>
        <v>0.14000000000000001</v>
      </c>
      <c r="N109" s="119">
        <v>7.9960000000000004</v>
      </c>
      <c r="O109" s="59">
        <f t="shared" si="57"/>
        <v>268</v>
      </c>
      <c r="P109" s="58">
        <f t="shared" si="58"/>
        <v>0.46</v>
      </c>
      <c r="Q109" s="64">
        <f t="shared" si="46"/>
        <v>-0.56000000000000005</v>
      </c>
      <c r="R109" s="64">
        <f t="shared" si="44"/>
        <v>0.60000000000000009</v>
      </c>
      <c r="S109" s="26">
        <f t="shared" si="47"/>
        <v>2</v>
      </c>
      <c r="T109" s="26">
        <f t="shared" si="59"/>
        <v>10</v>
      </c>
      <c r="U109" s="23">
        <f t="shared" si="48"/>
        <v>0</v>
      </c>
      <c r="V109" s="19">
        <f t="shared" si="49"/>
        <v>0</v>
      </c>
      <c r="W109" s="23">
        <f t="shared" si="50"/>
        <v>0</v>
      </c>
      <c r="X109" s="17" t="str">
        <f t="shared" si="51"/>
        <v>ВА</v>
      </c>
    </row>
    <row r="110" spans="2:25" ht="15" outlineLevel="2" x14ac:dyDescent="0.25">
      <c r="B110" s="176">
        <v>73</v>
      </c>
      <c r="C110" s="178" t="s">
        <v>113</v>
      </c>
      <c r="D110" s="170">
        <v>2425.87</v>
      </c>
      <c r="E110" s="5">
        <v>1869.45</v>
      </c>
      <c r="F110" s="13">
        <v>1474.42</v>
      </c>
      <c r="G110" s="10">
        <f t="shared" si="52"/>
        <v>0.77</v>
      </c>
      <c r="H110" s="58">
        <f t="shared" si="53"/>
        <v>-0.22999999999999998</v>
      </c>
      <c r="I110" s="3">
        <f t="shared" si="45"/>
        <v>288</v>
      </c>
      <c r="J110" s="58">
        <f t="shared" si="54"/>
        <v>-2.38</v>
      </c>
      <c r="K110" s="81">
        <v>18227.900000000001</v>
      </c>
      <c r="L110" s="112">
        <f t="shared" si="55"/>
        <v>9.8000000000000007</v>
      </c>
      <c r="M110" s="58">
        <f t="shared" si="56"/>
        <v>0.12</v>
      </c>
      <c r="N110" s="119">
        <v>11.74</v>
      </c>
      <c r="O110" s="59">
        <f t="shared" si="57"/>
        <v>159</v>
      </c>
      <c r="P110" s="58">
        <f t="shared" si="58"/>
        <v>-0.13</v>
      </c>
      <c r="Q110" s="64">
        <f t="shared" si="46"/>
        <v>-2.61</v>
      </c>
      <c r="R110" s="64">
        <f t="shared" si="44"/>
        <v>-1.0000000000000009E-2</v>
      </c>
      <c r="S110" s="26">
        <f t="shared" si="47"/>
        <v>2</v>
      </c>
      <c r="T110" s="26">
        <f t="shared" si="59"/>
        <v>20</v>
      </c>
      <c r="U110" s="23">
        <f t="shared" si="48"/>
        <v>0</v>
      </c>
      <c r="V110" s="19">
        <f t="shared" si="49"/>
        <v>0</v>
      </c>
      <c r="W110" s="23" t="str">
        <f t="shared" si="50"/>
        <v>ВВ</v>
      </c>
      <c r="X110" s="17">
        <f t="shared" si="51"/>
        <v>0</v>
      </c>
    </row>
    <row r="111" spans="2:25" ht="15" outlineLevel="2" x14ac:dyDescent="0.25">
      <c r="B111" s="176">
        <v>74</v>
      </c>
      <c r="C111" s="178" t="s">
        <v>114</v>
      </c>
      <c r="D111" s="170">
        <v>710.5</v>
      </c>
      <c r="E111" s="5">
        <v>599.5</v>
      </c>
      <c r="F111" s="13">
        <v>215</v>
      </c>
      <c r="G111" s="10">
        <f t="shared" si="52"/>
        <v>0.84</v>
      </c>
      <c r="H111" s="58">
        <f t="shared" si="53"/>
        <v>-0.16000000000000003</v>
      </c>
      <c r="I111" s="3">
        <f t="shared" si="45"/>
        <v>131</v>
      </c>
      <c r="J111" s="58">
        <f t="shared" si="54"/>
        <v>-0.54</v>
      </c>
      <c r="K111" s="81">
        <v>8644.9</v>
      </c>
      <c r="L111" s="112">
        <f t="shared" si="55"/>
        <v>14.4</v>
      </c>
      <c r="M111" s="58">
        <f t="shared" si="56"/>
        <v>-0.3</v>
      </c>
      <c r="N111" s="119">
        <v>5.1879999999999997</v>
      </c>
      <c r="O111" s="59">
        <f t="shared" si="57"/>
        <v>116</v>
      </c>
      <c r="P111" s="58">
        <f t="shared" si="58"/>
        <v>-0.37</v>
      </c>
      <c r="Q111" s="64">
        <f t="shared" si="46"/>
        <v>-0.70000000000000007</v>
      </c>
      <c r="R111" s="64">
        <f t="shared" si="44"/>
        <v>-0.66999999999999993</v>
      </c>
      <c r="S111" s="26">
        <f t="shared" si="47"/>
        <v>2</v>
      </c>
      <c r="T111" s="26">
        <f t="shared" si="59"/>
        <v>20</v>
      </c>
      <c r="U111" s="23">
        <f t="shared" si="48"/>
        <v>0</v>
      </c>
      <c r="V111" s="19">
        <f t="shared" si="49"/>
        <v>0</v>
      </c>
      <c r="W111" s="23" t="str">
        <f t="shared" si="50"/>
        <v>ВВ</v>
      </c>
      <c r="X111" s="17">
        <f t="shared" si="51"/>
        <v>0</v>
      </c>
    </row>
    <row r="112" spans="2:25" ht="15" outlineLevel="2" x14ac:dyDescent="0.25">
      <c r="B112" s="176">
        <v>75</v>
      </c>
      <c r="C112" s="178" t="s">
        <v>115</v>
      </c>
      <c r="D112" s="170">
        <v>2789.16</v>
      </c>
      <c r="E112" s="5">
        <v>2344.8000000000002</v>
      </c>
      <c r="F112" s="13">
        <v>1036.3599999999999</v>
      </c>
      <c r="G112" s="10">
        <f t="shared" si="52"/>
        <v>0.84</v>
      </c>
      <c r="H112" s="58">
        <f t="shared" si="53"/>
        <v>-0.16000000000000003</v>
      </c>
      <c r="I112" s="3">
        <f t="shared" si="45"/>
        <v>161</v>
      </c>
      <c r="J112" s="58">
        <f t="shared" si="54"/>
        <v>-0.89</v>
      </c>
      <c r="K112" s="81">
        <v>25185.9</v>
      </c>
      <c r="L112" s="112">
        <f t="shared" si="55"/>
        <v>10.7</v>
      </c>
      <c r="M112" s="58">
        <f t="shared" si="56"/>
        <v>0.04</v>
      </c>
      <c r="N112" s="119">
        <v>16.22</v>
      </c>
      <c r="O112" s="59">
        <f t="shared" si="57"/>
        <v>145</v>
      </c>
      <c r="P112" s="58">
        <f t="shared" si="58"/>
        <v>-0.21</v>
      </c>
      <c r="Q112" s="64">
        <f t="shared" si="46"/>
        <v>-1.05</v>
      </c>
      <c r="R112" s="64">
        <f t="shared" si="44"/>
        <v>-0.16999999999999998</v>
      </c>
      <c r="S112" s="26">
        <f t="shared" si="47"/>
        <v>2</v>
      </c>
      <c r="T112" s="26">
        <f t="shared" si="59"/>
        <v>20</v>
      </c>
      <c r="U112" s="23">
        <f t="shared" si="48"/>
        <v>0</v>
      </c>
      <c r="V112" s="19">
        <f t="shared" si="49"/>
        <v>0</v>
      </c>
      <c r="W112" s="23" t="str">
        <f t="shared" si="50"/>
        <v>ВВ</v>
      </c>
      <c r="X112" s="17">
        <f t="shared" si="51"/>
        <v>0</v>
      </c>
      <c r="Y112" s="1"/>
    </row>
    <row r="113" spans="2:25" ht="15" outlineLevel="2" x14ac:dyDescent="0.25">
      <c r="B113" s="176">
        <v>76</v>
      </c>
      <c r="C113" s="178" t="s">
        <v>116</v>
      </c>
      <c r="D113" s="170">
        <v>872.87</v>
      </c>
      <c r="E113" s="5">
        <v>812.94</v>
      </c>
      <c r="F113" s="13">
        <v>116.93</v>
      </c>
      <c r="G113" s="10">
        <f t="shared" si="52"/>
        <v>0.93</v>
      </c>
      <c r="H113" s="58">
        <f t="shared" si="53"/>
        <v>-6.9999999999999951E-2</v>
      </c>
      <c r="I113" s="3">
        <f t="shared" si="45"/>
        <v>53</v>
      </c>
      <c r="J113" s="58">
        <f t="shared" si="54"/>
        <v>0.38</v>
      </c>
      <c r="K113" s="81">
        <v>7701</v>
      </c>
      <c r="L113" s="112">
        <f t="shared" si="55"/>
        <v>9.5</v>
      </c>
      <c r="M113" s="58">
        <f t="shared" si="56"/>
        <v>0.14000000000000001</v>
      </c>
      <c r="N113" s="119">
        <v>2.948</v>
      </c>
      <c r="O113" s="59">
        <f t="shared" si="57"/>
        <v>276</v>
      </c>
      <c r="P113" s="58">
        <f t="shared" si="58"/>
        <v>0.51</v>
      </c>
      <c r="Q113" s="64">
        <f t="shared" si="46"/>
        <v>0.31000000000000005</v>
      </c>
      <c r="R113" s="64">
        <f t="shared" si="44"/>
        <v>0.65</v>
      </c>
      <c r="S113" s="26">
        <f t="shared" si="47"/>
        <v>1</v>
      </c>
      <c r="T113" s="26">
        <f t="shared" si="59"/>
        <v>10</v>
      </c>
      <c r="U113" s="23">
        <f t="shared" si="48"/>
        <v>0</v>
      </c>
      <c r="V113" s="19" t="str">
        <f t="shared" si="49"/>
        <v>АА</v>
      </c>
      <c r="W113" s="23">
        <f t="shared" si="50"/>
        <v>0</v>
      </c>
      <c r="X113" s="17">
        <f t="shared" si="51"/>
        <v>0</v>
      </c>
      <c r="Y113" s="1"/>
    </row>
    <row r="114" spans="2:25" ht="15" outlineLevel="2" x14ac:dyDescent="0.25">
      <c r="B114" s="176">
        <v>77</v>
      </c>
      <c r="C114" s="178" t="s">
        <v>117</v>
      </c>
      <c r="D114" s="170">
        <v>541.51</v>
      </c>
      <c r="E114" s="5">
        <v>401.06</v>
      </c>
      <c r="F114" s="13">
        <v>259.44</v>
      </c>
      <c r="G114" s="10">
        <f t="shared" si="52"/>
        <v>0.74</v>
      </c>
      <c r="H114" s="58">
        <f t="shared" si="53"/>
        <v>-0.26</v>
      </c>
      <c r="I114" s="3">
        <f t="shared" si="45"/>
        <v>236</v>
      </c>
      <c r="J114" s="58">
        <f t="shared" si="54"/>
        <v>-1.77</v>
      </c>
      <c r="K114" s="81">
        <v>8555.9</v>
      </c>
      <c r="L114" s="112">
        <f t="shared" si="55"/>
        <v>21.3</v>
      </c>
      <c r="M114" s="58">
        <f t="shared" si="56"/>
        <v>-0.92</v>
      </c>
      <c r="N114" s="119">
        <v>3.9359999999999999</v>
      </c>
      <c r="O114" s="59">
        <f t="shared" si="57"/>
        <v>102</v>
      </c>
      <c r="P114" s="58">
        <f t="shared" si="58"/>
        <v>-0.44</v>
      </c>
      <c r="Q114" s="64">
        <f t="shared" si="46"/>
        <v>-2.0300000000000002</v>
      </c>
      <c r="R114" s="64">
        <f t="shared" si="44"/>
        <v>-1.36</v>
      </c>
      <c r="S114" s="26">
        <f t="shared" si="47"/>
        <v>2</v>
      </c>
      <c r="T114" s="26">
        <f t="shared" si="59"/>
        <v>20</v>
      </c>
      <c r="U114" s="23">
        <f t="shared" si="48"/>
        <v>0</v>
      </c>
      <c r="V114" s="19">
        <f t="shared" si="49"/>
        <v>0</v>
      </c>
      <c r="W114" s="23" t="str">
        <f t="shared" si="50"/>
        <v>ВВ</v>
      </c>
      <c r="X114" s="17">
        <f t="shared" si="51"/>
        <v>0</v>
      </c>
      <c r="Y114" s="1"/>
    </row>
    <row r="115" spans="2:25" ht="15" outlineLevel="2" x14ac:dyDescent="0.25">
      <c r="B115" s="176">
        <v>78</v>
      </c>
      <c r="C115" s="178" t="s">
        <v>118</v>
      </c>
      <c r="D115" s="170">
        <v>591.54999999999995</v>
      </c>
      <c r="E115" s="5">
        <v>512.41</v>
      </c>
      <c r="F115" s="13">
        <v>146.13999999999999</v>
      </c>
      <c r="G115" s="10">
        <f t="shared" si="52"/>
        <v>0.87</v>
      </c>
      <c r="H115" s="58">
        <f t="shared" si="53"/>
        <v>-0.13</v>
      </c>
      <c r="I115" s="3">
        <f t="shared" si="45"/>
        <v>104</v>
      </c>
      <c r="J115" s="58">
        <f t="shared" si="54"/>
        <v>-0.22</v>
      </c>
      <c r="K115" s="81">
        <v>8944</v>
      </c>
      <c r="L115" s="112">
        <f t="shared" si="55"/>
        <v>17.5</v>
      </c>
      <c r="M115" s="58">
        <f t="shared" si="56"/>
        <v>-0.57999999999999996</v>
      </c>
      <c r="N115" s="119">
        <v>4.8120000000000003</v>
      </c>
      <c r="O115" s="59">
        <f t="shared" si="57"/>
        <v>106</v>
      </c>
      <c r="P115" s="58">
        <f t="shared" si="58"/>
        <v>-0.42</v>
      </c>
      <c r="Q115" s="64">
        <f t="shared" si="46"/>
        <v>-0.35</v>
      </c>
      <c r="R115" s="64">
        <f t="shared" si="44"/>
        <v>-1</v>
      </c>
      <c r="S115" s="26">
        <f t="shared" si="47"/>
        <v>2</v>
      </c>
      <c r="T115" s="26">
        <f t="shared" si="59"/>
        <v>20</v>
      </c>
      <c r="U115" s="23">
        <f t="shared" si="48"/>
        <v>0</v>
      </c>
      <c r="V115" s="19">
        <f t="shared" si="49"/>
        <v>0</v>
      </c>
      <c r="W115" s="23" t="str">
        <f t="shared" si="50"/>
        <v>ВВ</v>
      </c>
      <c r="X115" s="17">
        <f t="shared" si="51"/>
        <v>0</v>
      </c>
      <c r="Y115" s="1"/>
    </row>
    <row r="116" spans="2:25" ht="15" outlineLevel="2" x14ac:dyDescent="0.25">
      <c r="B116" s="176">
        <v>79</v>
      </c>
      <c r="C116" s="178" t="s">
        <v>119</v>
      </c>
      <c r="D116" s="170">
        <v>490.66</v>
      </c>
      <c r="E116" s="5">
        <v>400.9</v>
      </c>
      <c r="F116" s="13">
        <v>196.76</v>
      </c>
      <c r="G116" s="10">
        <f t="shared" si="52"/>
        <v>0.82</v>
      </c>
      <c r="H116" s="58">
        <f t="shared" si="53"/>
        <v>-0.18000000000000005</v>
      </c>
      <c r="I116" s="3">
        <f t="shared" si="45"/>
        <v>179</v>
      </c>
      <c r="J116" s="58">
        <f t="shared" si="54"/>
        <v>-1.1000000000000001</v>
      </c>
      <c r="K116" s="81">
        <v>6892.3</v>
      </c>
      <c r="L116" s="112">
        <f t="shared" si="55"/>
        <v>17.2</v>
      </c>
      <c r="M116" s="58">
        <f t="shared" si="56"/>
        <v>-0.55000000000000004</v>
      </c>
      <c r="N116" s="119">
        <v>3.9319999999999999</v>
      </c>
      <c r="O116" s="59">
        <f t="shared" si="57"/>
        <v>102</v>
      </c>
      <c r="P116" s="58">
        <f t="shared" si="58"/>
        <v>-0.44</v>
      </c>
      <c r="Q116" s="64">
        <f t="shared" si="46"/>
        <v>-1.2800000000000002</v>
      </c>
      <c r="R116" s="64">
        <f t="shared" si="44"/>
        <v>-0.99</v>
      </c>
      <c r="S116" s="26">
        <f t="shared" si="47"/>
        <v>2</v>
      </c>
      <c r="T116" s="26">
        <f t="shared" si="59"/>
        <v>20</v>
      </c>
      <c r="U116" s="23">
        <f t="shared" si="48"/>
        <v>0</v>
      </c>
      <c r="V116" s="19">
        <f t="shared" si="49"/>
        <v>0</v>
      </c>
      <c r="W116" s="23" t="str">
        <f t="shared" si="50"/>
        <v>ВВ</v>
      </c>
      <c r="X116" s="17">
        <f t="shared" si="51"/>
        <v>0</v>
      </c>
      <c r="Y116" s="1"/>
    </row>
    <row r="117" spans="2:25" ht="15" outlineLevel="2" x14ac:dyDescent="0.25">
      <c r="B117" s="176">
        <v>80</v>
      </c>
      <c r="C117" s="178" t="s">
        <v>120</v>
      </c>
      <c r="D117" s="170">
        <v>549.44000000000005</v>
      </c>
      <c r="E117" s="5">
        <v>447.47</v>
      </c>
      <c r="F117" s="13">
        <v>207.97</v>
      </c>
      <c r="G117" s="10">
        <f t="shared" si="52"/>
        <v>0.81</v>
      </c>
      <c r="H117" s="58">
        <f t="shared" si="53"/>
        <v>-0.18999999999999995</v>
      </c>
      <c r="I117" s="3">
        <f t="shared" si="45"/>
        <v>170</v>
      </c>
      <c r="J117" s="58">
        <f t="shared" si="54"/>
        <v>-1</v>
      </c>
      <c r="K117" s="81">
        <v>6336.6</v>
      </c>
      <c r="L117" s="112">
        <f t="shared" si="55"/>
        <v>14.2</v>
      </c>
      <c r="M117" s="58">
        <f t="shared" si="56"/>
        <v>-0.28000000000000003</v>
      </c>
      <c r="N117" s="119">
        <v>3.7</v>
      </c>
      <c r="O117" s="59">
        <f t="shared" si="57"/>
        <v>121</v>
      </c>
      <c r="P117" s="58">
        <f t="shared" si="58"/>
        <v>-0.34</v>
      </c>
      <c r="Q117" s="64">
        <f t="shared" si="46"/>
        <v>-1.19</v>
      </c>
      <c r="R117" s="64">
        <f t="shared" si="44"/>
        <v>-0.62000000000000011</v>
      </c>
      <c r="S117" s="26">
        <f t="shared" si="47"/>
        <v>2</v>
      </c>
      <c r="T117" s="26">
        <f t="shared" si="59"/>
        <v>20</v>
      </c>
      <c r="U117" s="23">
        <f t="shared" si="48"/>
        <v>0</v>
      </c>
      <c r="V117" s="19">
        <f t="shared" si="49"/>
        <v>0</v>
      </c>
      <c r="W117" s="23" t="str">
        <f t="shared" si="50"/>
        <v>ВВ</v>
      </c>
      <c r="X117" s="17">
        <f t="shared" si="51"/>
        <v>0</v>
      </c>
      <c r="Y117" s="1"/>
    </row>
    <row r="118" spans="2:25" ht="15" outlineLevel="2" x14ac:dyDescent="0.25">
      <c r="B118" s="176">
        <v>81</v>
      </c>
      <c r="C118" s="178" t="s">
        <v>121</v>
      </c>
      <c r="D118" s="170">
        <v>2236.4</v>
      </c>
      <c r="E118" s="5">
        <v>2081.02</v>
      </c>
      <c r="F118" s="13">
        <v>1023.39</v>
      </c>
      <c r="G118" s="10">
        <f t="shared" si="52"/>
        <v>0.93</v>
      </c>
      <c r="H118" s="58">
        <f t="shared" si="53"/>
        <v>-6.9999999999999951E-2</v>
      </c>
      <c r="I118" s="3">
        <f t="shared" si="45"/>
        <v>179</v>
      </c>
      <c r="J118" s="58">
        <f t="shared" si="54"/>
        <v>-1.1000000000000001</v>
      </c>
      <c r="K118" s="81">
        <v>15994.5</v>
      </c>
      <c r="L118" s="112">
        <f t="shared" si="55"/>
        <v>7.7</v>
      </c>
      <c r="M118" s="58">
        <f t="shared" si="56"/>
        <v>0.31</v>
      </c>
      <c r="N118" s="119">
        <v>11.02</v>
      </c>
      <c r="O118" s="59">
        <f t="shared" si="57"/>
        <v>189</v>
      </c>
      <c r="P118" s="58">
        <f t="shared" si="58"/>
        <v>0.03</v>
      </c>
      <c r="Q118" s="64">
        <f t="shared" si="46"/>
        <v>-1.17</v>
      </c>
      <c r="R118" s="64">
        <f t="shared" si="44"/>
        <v>0.33999999999999997</v>
      </c>
      <c r="S118" s="26">
        <f t="shared" si="47"/>
        <v>2</v>
      </c>
      <c r="T118" s="26">
        <f t="shared" si="59"/>
        <v>10</v>
      </c>
      <c r="U118" s="23">
        <f t="shared" si="48"/>
        <v>0</v>
      </c>
      <c r="V118" s="19">
        <f t="shared" si="49"/>
        <v>0</v>
      </c>
      <c r="W118" s="23">
        <f t="shared" si="50"/>
        <v>0</v>
      </c>
      <c r="X118" s="17" t="str">
        <f t="shared" si="51"/>
        <v>ВА</v>
      </c>
      <c r="Y118" s="1"/>
    </row>
    <row r="119" spans="2:25" ht="15" outlineLevel="2" x14ac:dyDescent="0.25">
      <c r="B119" s="176">
        <v>82</v>
      </c>
      <c r="C119" s="178" t="s">
        <v>122</v>
      </c>
      <c r="D119" s="170">
        <v>1583.73</v>
      </c>
      <c r="E119" s="5">
        <v>1503.22</v>
      </c>
      <c r="F119" s="13">
        <v>358.51</v>
      </c>
      <c r="G119" s="10">
        <f t="shared" si="52"/>
        <v>0.95</v>
      </c>
      <c r="H119" s="58">
        <f t="shared" si="53"/>
        <v>-5.0000000000000044E-2</v>
      </c>
      <c r="I119" s="3">
        <f t="shared" si="45"/>
        <v>87</v>
      </c>
      <c r="J119" s="58">
        <f t="shared" si="54"/>
        <v>-0.02</v>
      </c>
      <c r="K119" s="81">
        <v>16500.7</v>
      </c>
      <c r="L119" s="112">
        <f t="shared" si="55"/>
        <v>11</v>
      </c>
      <c r="M119" s="58">
        <f t="shared" si="56"/>
        <v>0.01</v>
      </c>
      <c r="N119" s="119">
        <v>7.6159999999999997</v>
      </c>
      <c r="O119" s="59">
        <f t="shared" si="57"/>
        <v>197</v>
      </c>
      <c r="P119" s="58">
        <f t="shared" si="58"/>
        <v>0.08</v>
      </c>
      <c r="Q119" s="64">
        <f t="shared" si="46"/>
        <v>-7.0000000000000048E-2</v>
      </c>
      <c r="R119" s="64">
        <f t="shared" si="44"/>
        <v>0.09</v>
      </c>
      <c r="S119" s="26">
        <f t="shared" si="47"/>
        <v>2</v>
      </c>
      <c r="T119" s="26">
        <f t="shared" si="59"/>
        <v>10</v>
      </c>
      <c r="U119" s="23">
        <f t="shared" si="48"/>
        <v>0</v>
      </c>
      <c r="V119" s="19">
        <f t="shared" si="49"/>
        <v>0</v>
      </c>
      <c r="W119" s="23">
        <f t="shared" si="50"/>
        <v>0</v>
      </c>
      <c r="X119" s="17" t="str">
        <f t="shared" si="51"/>
        <v>ВА</v>
      </c>
      <c r="Y119" s="1"/>
    </row>
    <row r="120" spans="2:25" ht="15" outlineLevel="2" x14ac:dyDescent="0.25">
      <c r="B120" s="176">
        <v>83</v>
      </c>
      <c r="C120" s="178" t="s">
        <v>123</v>
      </c>
      <c r="D120" s="170">
        <v>1374.57</v>
      </c>
      <c r="E120" s="5">
        <v>1090.96</v>
      </c>
      <c r="F120" s="13">
        <v>664.61</v>
      </c>
      <c r="G120" s="10">
        <f t="shared" si="52"/>
        <v>0.79</v>
      </c>
      <c r="H120" s="58">
        <f t="shared" si="53"/>
        <v>-0.20999999999999996</v>
      </c>
      <c r="I120" s="3">
        <f t="shared" si="45"/>
        <v>222</v>
      </c>
      <c r="J120" s="58">
        <f t="shared" si="54"/>
        <v>-1.61</v>
      </c>
      <c r="K120" s="81">
        <v>12385.5</v>
      </c>
      <c r="L120" s="112">
        <f t="shared" si="55"/>
        <v>11.4</v>
      </c>
      <c r="M120" s="58">
        <f t="shared" si="56"/>
        <v>-0.03</v>
      </c>
      <c r="N120" s="119">
        <v>6.1360000000000001</v>
      </c>
      <c r="O120" s="59">
        <f t="shared" si="57"/>
        <v>178</v>
      </c>
      <c r="P120" s="58">
        <f t="shared" si="58"/>
        <v>-0.03</v>
      </c>
      <c r="Q120" s="64">
        <f t="shared" si="46"/>
        <v>-1.82</v>
      </c>
      <c r="R120" s="64">
        <f t="shared" ref="R120:R181" si="60">M120+P120</f>
        <v>-0.06</v>
      </c>
      <c r="S120" s="26">
        <f t="shared" si="47"/>
        <v>2</v>
      </c>
      <c r="T120" s="26">
        <f t="shared" si="59"/>
        <v>20</v>
      </c>
      <c r="U120" s="23">
        <f t="shared" si="48"/>
        <v>0</v>
      </c>
      <c r="V120" s="19">
        <f t="shared" si="49"/>
        <v>0</v>
      </c>
      <c r="W120" s="23" t="str">
        <f t="shared" si="50"/>
        <v>ВВ</v>
      </c>
      <c r="X120" s="17">
        <f t="shared" si="51"/>
        <v>0</v>
      </c>
      <c r="Y120" s="1"/>
    </row>
    <row r="121" spans="2:25" ht="15" outlineLevel="2" x14ac:dyDescent="0.25">
      <c r="B121" s="176">
        <v>84</v>
      </c>
      <c r="C121" s="178" t="s">
        <v>124</v>
      </c>
      <c r="D121" s="170">
        <v>642.05999999999995</v>
      </c>
      <c r="E121" s="5">
        <v>432.78</v>
      </c>
      <c r="F121" s="13">
        <v>437.28</v>
      </c>
      <c r="G121" s="10">
        <f t="shared" si="52"/>
        <v>0.67</v>
      </c>
      <c r="H121" s="58">
        <f t="shared" si="53"/>
        <v>-0.32999999999999996</v>
      </c>
      <c r="I121" s="3">
        <f t="shared" si="45"/>
        <v>369</v>
      </c>
      <c r="J121" s="58">
        <f t="shared" si="54"/>
        <v>-3.34</v>
      </c>
      <c r="K121" s="81">
        <v>5788</v>
      </c>
      <c r="L121" s="112">
        <f t="shared" si="55"/>
        <v>13.4</v>
      </c>
      <c r="M121" s="58">
        <f t="shared" si="56"/>
        <v>-0.21</v>
      </c>
      <c r="N121" s="119">
        <v>2.6280000000000001</v>
      </c>
      <c r="O121" s="59">
        <f t="shared" si="57"/>
        <v>165</v>
      </c>
      <c r="P121" s="58">
        <f t="shared" si="58"/>
        <v>-0.1</v>
      </c>
      <c r="Q121" s="64">
        <f t="shared" si="46"/>
        <v>-3.67</v>
      </c>
      <c r="R121" s="64">
        <f t="shared" si="60"/>
        <v>-0.31</v>
      </c>
      <c r="S121" s="26">
        <f t="shared" si="47"/>
        <v>2</v>
      </c>
      <c r="T121" s="26">
        <f t="shared" si="59"/>
        <v>20</v>
      </c>
      <c r="U121" s="23">
        <f t="shared" si="48"/>
        <v>0</v>
      </c>
      <c r="V121" s="19">
        <f t="shared" si="49"/>
        <v>0</v>
      </c>
      <c r="W121" s="23" t="str">
        <f t="shared" si="50"/>
        <v>ВВ</v>
      </c>
      <c r="X121" s="17">
        <f t="shared" si="51"/>
        <v>0</v>
      </c>
      <c r="Y121" s="1"/>
    </row>
    <row r="122" spans="2:25" ht="15" outlineLevel="2" x14ac:dyDescent="0.25">
      <c r="B122" s="176">
        <v>85</v>
      </c>
      <c r="C122" s="178" t="s">
        <v>125</v>
      </c>
      <c r="D122" s="170">
        <v>408.81</v>
      </c>
      <c r="E122" s="5">
        <v>339.02</v>
      </c>
      <c r="F122" s="13">
        <v>191.78</v>
      </c>
      <c r="G122" s="10">
        <f t="shared" si="52"/>
        <v>0.83</v>
      </c>
      <c r="H122" s="58">
        <f t="shared" si="53"/>
        <v>-0.17000000000000004</v>
      </c>
      <c r="I122" s="3">
        <f t="shared" si="45"/>
        <v>206</v>
      </c>
      <c r="J122" s="58">
        <f t="shared" si="54"/>
        <v>-1.42</v>
      </c>
      <c r="K122" s="81">
        <v>6242.4</v>
      </c>
      <c r="L122" s="112">
        <f t="shared" si="55"/>
        <v>18.399999999999999</v>
      </c>
      <c r="M122" s="58">
        <f t="shared" si="56"/>
        <v>-0.66</v>
      </c>
      <c r="N122" s="119">
        <v>2.02</v>
      </c>
      <c r="O122" s="59">
        <f t="shared" si="57"/>
        <v>168</v>
      </c>
      <c r="P122" s="58">
        <f t="shared" si="58"/>
        <v>-0.08</v>
      </c>
      <c r="Q122" s="64">
        <f t="shared" si="46"/>
        <v>-1.5899999999999999</v>
      </c>
      <c r="R122" s="64">
        <f t="shared" si="60"/>
        <v>-0.74</v>
      </c>
      <c r="S122" s="26">
        <f t="shared" si="47"/>
        <v>2</v>
      </c>
      <c r="T122" s="26">
        <f t="shared" si="59"/>
        <v>20</v>
      </c>
      <c r="U122" s="23">
        <f t="shared" si="48"/>
        <v>0</v>
      </c>
      <c r="V122" s="19">
        <f t="shared" si="49"/>
        <v>0</v>
      </c>
      <c r="W122" s="23" t="str">
        <f t="shared" si="50"/>
        <v>ВВ</v>
      </c>
      <c r="X122" s="17">
        <f t="shared" si="51"/>
        <v>0</v>
      </c>
      <c r="Y122" s="1"/>
    </row>
    <row r="123" spans="2:25" ht="15" outlineLevel="2" x14ac:dyDescent="0.25">
      <c r="B123" s="176">
        <v>86</v>
      </c>
      <c r="C123" s="178" t="s">
        <v>126</v>
      </c>
      <c r="D123" s="170">
        <v>567.11</v>
      </c>
      <c r="E123" s="5">
        <v>493.09</v>
      </c>
      <c r="F123" s="13">
        <v>220.01</v>
      </c>
      <c r="G123" s="10">
        <f t="shared" si="52"/>
        <v>0.87</v>
      </c>
      <c r="H123" s="58">
        <f t="shared" si="53"/>
        <v>-0.13</v>
      </c>
      <c r="I123" s="3">
        <f t="shared" si="45"/>
        <v>163</v>
      </c>
      <c r="J123" s="58">
        <f t="shared" si="54"/>
        <v>-0.92</v>
      </c>
      <c r="K123" s="81">
        <v>7526.2</v>
      </c>
      <c r="L123" s="112">
        <f t="shared" si="55"/>
        <v>15.3</v>
      </c>
      <c r="M123" s="58">
        <f t="shared" si="56"/>
        <v>-0.38</v>
      </c>
      <c r="N123" s="119">
        <v>2.8959999999999999</v>
      </c>
      <c r="O123" s="59">
        <f t="shared" si="57"/>
        <v>170</v>
      </c>
      <c r="P123" s="58">
        <f t="shared" si="58"/>
        <v>-7.0000000000000007E-2</v>
      </c>
      <c r="Q123" s="64">
        <f t="shared" si="46"/>
        <v>-1.05</v>
      </c>
      <c r="R123" s="64">
        <f t="shared" si="60"/>
        <v>-0.45</v>
      </c>
      <c r="S123" s="26">
        <f t="shared" si="47"/>
        <v>2</v>
      </c>
      <c r="T123" s="26">
        <f t="shared" si="59"/>
        <v>20</v>
      </c>
      <c r="U123" s="23">
        <f t="shared" si="48"/>
        <v>0</v>
      </c>
      <c r="V123" s="19">
        <f t="shared" si="49"/>
        <v>0</v>
      </c>
      <c r="W123" s="23" t="str">
        <f t="shared" si="50"/>
        <v>ВВ</v>
      </c>
      <c r="X123" s="17">
        <f t="shared" si="51"/>
        <v>0</v>
      </c>
      <c r="Y123" s="1"/>
    </row>
    <row r="124" spans="2:25" ht="15" outlineLevel="2" x14ac:dyDescent="0.25">
      <c r="B124" s="176">
        <v>87</v>
      </c>
      <c r="C124" s="178" t="s">
        <v>127</v>
      </c>
      <c r="D124" s="170">
        <v>1835.49</v>
      </c>
      <c r="E124" s="5">
        <v>1519.35</v>
      </c>
      <c r="F124" s="13">
        <v>1031.1400000000001</v>
      </c>
      <c r="G124" s="10">
        <f t="shared" si="52"/>
        <v>0.83</v>
      </c>
      <c r="H124" s="58">
        <f t="shared" si="53"/>
        <v>-0.17000000000000004</v>
      </c>
      <c r="I124" s="3">
        <f t="shared" si="45"/>
        <v>248</v>
      </c>
      <c r="J124" s="58">
        <f t="shared" si="54"/>
        <v>-1.91</v>
      </c>
      <c r="K124" s="81">
        <v>14528.1</v>
      </c>
      <c r="L124" s="112">
        <f t="shared" si="55"/>
        <v>9.6</v>
      </c>
      <c r="M124" s="58">
        <f t="shared" si="56"/>
        <v>0.14000000000000001</v>
      </c>
      <c r="N124" s="119">
        <v>7.6440000000000001</v>
      </c>
      <c r="O124" s="59">
        <f t="shared" si="57"/>
        <v>199</v>
      </c>
      <c r="P124" s="58">
        <f t="shared" si="58"/>
        <v>0.09</v>
      </c>
      <c r="Q124" s="64">
        <f t="shared" si="46"/>
        <v>-2.08</v>
      </c>
      <c r="R124" s="64">
        <f t="shared" si="60"/>
        <v>0.23</v>
      </c>
      <c r="S124" s="26">
        <f t="shared" si="47"/>
        <v>2</v>
      </c>
      <c r="T124" s="26">
        <f t="shared" si="59"/>
        <v>10</v>
      </c>
      <c r="U124" s="23">
        <f t="shared" si="48"/>
        <v>0</v>
      </c>
      <c r="V124" s="19">
        <f t="shared" si="49"/>
        <v>0</v>
      </c>
      <c r="W124" s="23">
        <f t="shared" si="50"/>
        <v>0</v>
      </c>
      <c r="X124" s="17" t="str">
        <f t="shared" si="51"/>
        <v>ВА</v>
      </c>
      <c r="Y124" s="1"/>
    </row>
    <row r="125" spans="2:25" ht="15" outlineLevel="2" x14ac:dyDescent="0.25">
      <c r="B125" s="176">
        <v>88</v>
      </c>
      <c r="C125" s="178" t="s">
        <v>128</v>
      </c>
      <c r="D125" s="170">
        <v>468.73</v>
      </c>
      <c r="E125" s="5">
        <v>420.55</v>
      </c>
      <c r="F125" s="13">
        <v>73.19</v>
      </c>
      <c r="G125" s="10">
        <f t="shared" si="52"/>
        <v>0.9</v>
      </c>
      <c r="H125" s="58">
        <f t="shared" si="53"/>
        <v>-9.9999999999999978E-2</v>
      </c>
      <c r="I125" s="3">
        <f t="shared" si="45"/>
        <v>64</v>
      </c>
      <c r="J125" s="58">
        <f t="shared" si="54"/>
        <v>0.25</v>
      </c>
      <c r="K125" s="81">
        <v>8361.2999999999993</v>
      </c>
      <c r="L125" s="112">
        <f t="shared" si="55"/>
        <v>19.899999999999999</v>
      </c>
      <c r="M125" s="58">
        <f t="shared" si="56"/>
        <v>-0.79</v>
      </c>
      <c r="N125" s="119">
        <v>2.8559999999999999</v>
      </c>
      <c r="O125" s="59">
        <f t="shared" si="57"/>
        <v>147</v>
      </c>
      <c r="P125" s="58">
        <f t="shared" si="58"/>
        <v>-0.2</v>
      </c>
      <c r="Q125" s="64">
        <f t="shared" si="46"/>
        <v>0.15000000000000002</v>
      </c>
      <c r="R125" s="64">
        <f t="shared" si="60"/>
        <v>-0.99</v>
      </c>
      <c r="S125" s="26">
        <f t="shared" si="47"/>
        <v>1</v>
      </c>
      <c r="T125" s="26">
        <f t="shared" si="59"/>
        <v>20</v>
      </c>
      <c r="U125" s="23" t="str">
        <f t="shared" si="48"/>
        <v>АВ</v>
      </c>
      <c r="V125" s="19">
        <f t="shared" si="49"/>
        <v>0</v>
      </c>
      <c r="W125" s="23">
        <f t="shared" si="50"/>
        <v>0</v>
      </c>
      <c r="X125" s="17">
        <f t="shared" si="51"/>
        <v>0</v>
      </c>
      <c r="Y125" s="1"/>
    </row>
    <row r="126" spans="2:25" ht="15" outlineLevel="2" x14ac:dyDescent="0.25">
      <c r="B126" s="176">
        <v>89</v>
      </c>
      <c r="C126" s="178" t="s">
        <v>129</v>
      </c>
      <c r="D126" s="170">
        <v>1322.56</v>
      </c>
      <c r="E126" s="5">
        <v>1170.69</v>
      </c>
      <c r="F126" s="13">
        <v>234.88</v>
      </c>
      <c r="G126" s="10">
        <f t="shared" si="52"/>
        <v>0.89</v>
      </c>
      <c r="H126" s="58">
        <f t="shared" si="53"/>
        <v>-0.10999999999999999</v>
      </c>
      <c r="I126" s="3">
        <f t="shared" si="45"/>
        <v>73</v>
      </c>
      <c r="J126" s="58">
        <f t="shared" si="54"/>
        <v>0.14000000000000001</v>
      </c>
      <c r="K126" s="81">
        <v>6185.7</v>
      </c>
      <c r="L126" s="112">
        <f t="shared" si="55"/>
        <v>5.3</v>
      </c>
      <c r="M126" s="58">
        <f t="shared" si="56"/>
        <v>0.52</v>
      </c>
      <c r="N126" s="119">
        <v>2.2679999999999998</v>
      </c>
      <c r="O126" s="59">
        <f t="shared" si="57"/>
        <v>516</v>
      </c>
      <c r="P126" s="58">
        <f t="shared" si="58"/>
        <v>1.82</v>
      </c>
      <c r="Q126" s="64">
        <f t="shared" si="46"/>
        <v>3.0000000000000027E-2</v>
      </c>
      <c r="R126" s="64">
        <f t="shared" si="60"/>
        <v>2.34</v>
      </c>
      <c r="S126" s="26">
        <f t="shared" si="47"/>
        <v>1</v>
      </c>
      <c r="T126" s="26">
        <f t="shared" si="59"/>
        <v>10</v>
      </c>
      <c r="U126" s="23">
        <f t="shared" si="48"/>
        <v>0</v>
      </c>
      <c r="V126" s="19" t="str">
        <f t="shared" si="49"/>
        <v>АА</v>
      </c>
      <c r="W126" s="23">
        <f t="shared" si="50"/>
        <v>0</v>
      </c>
      <c r="X126" s="17">
        <f t="shared" si="51"/>
        <v>0</v>
      </c>
      <c r="Y126" s="1"/>
    </row>
    <row r="127" spans="2:25" ht="15" outlineLevel="2" x14ac:dyDescent="0.25">
      <c r="B127" s="176">
        <v>90</v>
      </c>
      <c r="C127" s="178" t="s">
        <v>130</v>
      </c>
      <c r="D127" s="170">
        <v>2165.85</v>
      </c>
      <c r="E127" s="5">
        <v>1643.44</v>
      </c>
      <c r="F127" s="13">
        <v>1485.41</v>
      </c>
      <c r="G127" s="10">
        <f t="shared" si="52"/>
        <v>0.76</v>
      </c>
      <c r="H127" s="58">
        <f t="shared" si="53"/>
        <v>-0.24</v>
      </c>
      <c r="I127" s="3">
        <f t="shared" si="45"/>
        <v>330</v>
      </c>
      <c r="J127" s="58">
        <f t="shared" si="54"/>
        <v>-2.88</v>
      </c>
      <c r="K127" s="81">
        <v>12982.2</v>
      </c>
      <c r="L127" s="112">
        <f t="shared" si="55"/>
        <v>7.9</v>
      </c>
      <c r="M127" s="58">
        <f t="shared" si="56"/>
        <v>0.28999999999999998</v>
      </c>
      <c r="N127" s="119">
        <v>5.7240000000000002</v>
      </c>
      <c r="O127" s="59">
        <f t="shared" si="57"/>
        <v>287</v>
      </c>
      <c r="P127" s="58">
        <f t="shared" si="58"/>
        <v>0.56999999999999995</v>
      </c>
      <c r="Q127" s="64">
        <f t="shared" si="46"/>
        <v>-3.12</v>
      </c>
      <c r="R127" s="64">
        <f t="shared" si="60"/>
        <v>0.85999999999999988</v>
      </c>
      <c r="S127" s="26">
        <f t="shared" si="47"/>
        <v>2</v>
      </c>
      <c r="T127" s="26">
        <f t="shared" si="59"/>
        <v>10</v>
      </c>
      <c r="U127" s="23">
        <f t="shared" si="48"/>
        <v>0</v>
      </c>
      <c r="V127" s="19">
        <f t="shared" si="49"/>
        <v>0</v>
      </c>
      <c r="W127" s="23">
        <f t="shared" si="50"/>
        <v>0</v>
      </c>
      <c r="X127" s="17" t="str">
        <f t="shared" si="51"/>
        <v>ВА</v>
      </c>
      <c r="Y127" s="1"/>
    </row>
    <row r="128" spans="2:25" ht="15" outlineLevel="2" x14ac:dyDescent="0.25">
      <c r="B128" s="176">
        <v>91</v>
      </c>
      <c r="C128" s="178" t="s">
        <v>131</v>
      </c>
      <c r="D128" s="170">
        <v>289.04000000000002</v>
      </c>
      <c r="E128" s="5">
        <v>104.16</v>
      </c>
      <c r="F128" s="13">
        <v>358.87</v>
      </c>
      <c r="G128" s="10">
        <f t="shared" si="52"/>
        <v>0.36</v>
      </c>
      <c r="H128" s="58">
        <f t="shared" si="53"/>
        <v>-0.64</v>
      </c>
      <c r="I128" s="3">
        <f t="shared" si="45"/>
        <v>1258</v>
      </c>
      <c r="J128" s="58">
        <f t="shared" si="54"/>
        <v>-13.78</v>
      </c>
      <c r="K128" s="81">
        <v>5400.7</v>
      </c>
      <c r="L128" s="112">
        <v>0</v>
      </c>
      <c r="M128" s="58">
        <v>0</v>
      </c>
      <c r="N128" s="119">
        <v>1.8879999999999999</v>
      </c>
      <c r="O128" s="59">
        <f t="shared" si="57"/>
        <v>55</v>
      </c>
      <c r="P128" s="58">
        <f t="shared" si="58"/>
        <v>-0.7</v>
      </c>
      <c r="Q128" s="64">
        <f t="shared" si="46"/>
        <v>-14.42</v>
      </c>
      <c r="R128" s="64">
        <f t="shared" si="60"/>
        <v>-0.7</v>
      </c>
      <c r="S128" s="26">
        <f t="shared" si="47"/>
        <v>2</v>
      </c>
      <c r="T128" s="26">
        <f t="shared" si="59"/>
        <v>20</v>
      </c>
      <c r="U128" s="23">
        <f t="shared" si="48"/>
        <v>0</v>
      </c>
      <c r="V128" s="19">
        <f t="shared" si="49"/>
        <v>0</v>
      </c>
      <c r="W128" s="23" t="str">
        <f t="shared" si="50"/>
        <v>ВВ</v>
      </c>
      <c r="X128" s="17">
        <f t="shared" si="51"/>
        <v>0</v>
      </c>
      <c r="Y128" s="1"/>
    </row>
    <row r="129" spans="2:26" ht="15" outlineLevel="2" x14ac:dyDescent="0.25">
      <c r="B129" s="176">
        <v>92</v>
      </c>
      <c r="C129" s="178" t="s">
        <v>132</v>
      </c>
      <c r="D129" s="170">
        <v>196.8</v>
      </c>
      <c r="E129" s="5">
        <v>170.57</v>
      </c>
      <c r="F129" s="13">
        <v>27.23</v>
      </c>
      <c r="G129" s="10">
        <f t="shared" si="52"/>
        <v>0.87</v>
      </c>
      <c r="H129" s="58">
        <f t="shared" si="53"/>
        <v>-0.13</v>
      </c>
      <c r="I129" s="3">
        <f t="shared" si="45"/>
        <v>58</v>
      </c>
      <c r="J129" s="58">
        <f t="shared" si="54"/>
        <v>0.32</v>
      </c>
      <c r="K129" s="81">
        <v>8362.5</v>
      </c>
      <c r="L129" s="112">
        <f t="shared" si="55"/>
        <v>49</v>
      </c>
      <c r="M129" s="58">
        <f t="shared" si="56"/>
        <v>-3.41</v>
      </c>
      <c r="N129" s="119">
        <v>4.444</v>
      </c>
      <c r="O129" s="59">
        <f t="shared" si="57"/>
        <v>38</v>
      </c>
      <c r="P129" s="58">
        <f t="shared" si="58"/>
        <v>-0.79</v>
      </c>
      <c r="Q129" s="64">
        <f t="shared" si="46"/>
        <v>0.19</v>
      </c>
      <c r="R129" s="64">
        <f t="shared" si="60"/>
        <v>-4.2</v>
      </c>
      <c r="S129" s="26">
        <f t="shared" si="47"/>
        <v>1</v>
      </c>
      <c r="T129" s="26">
        <f t="shared" si="59"/>
        <v>20</v>
      </c>
      <c r="U129" s="23" t="str">
        <f t="shared" si="48"/>
        <v>АВ</v>
      </c>
      <c r="V129" s="19">
        <f t="shared" si="49"/>
        <v>0</v>
      </c>
      <c r="W129" s="23">
        <f t="shared" si="50"/>
        <v>0</v>
      </c>
      <c r="X129" s="17">
        <f t="shared" si="51"/>
        <v>0</v>
      </c>
      <c r="Y129" s="1"/>
      <c r="Z129" s="160"/>
    </row>
    <row r="130" spans="2:26" ht="15" outlineLevel="2" x14ac:dyDescent="0.25">
      <c r="B130" s="176">
        <v>93</v>
      </c>
      <c r="C130" s="178" t="s">
        <v>133</v>
      </c>
      <c r="D130" s="170">
        <v>3198.92</v>
      </c>
      <c r="E130" s="5">
        <v>2935.05</v>
      </c>
      <c r="F130" s="13">
        <v>1078.8599999999999</v>
      </c>
      <c r="G130" s="10">
        <f t="shared" si="52"/>
        <v>0.92</v>
      </c>
      <c r="H130" s="58">
        <f t="shared" si="53"/>
        <v>-7.999999999999996E-2</v>
      </c>
      <c r="I130" s="3">
        <f t="shared" si="45"/>
        <v>134</v>
      </c>
      <c r="J130" s="58">
        <f t="shared" si="54"/>
        <v>-0.56999999999999995</v>
      </c>
      <c r="K130" s="81">
        <v>24604.2</v>
      </c>
      <c r="L130" s="112">
        <f t="shared" si="55"/>
        <v>8.4</v>
      </c>
      <c r="M130" s="58">
        <f t="shared" si="56"/>
        <v>0.24</v>
      </c>
      <c r="N130" s="119">
        <v>14.976000000000001</v>
      </c>
      <c r="O130" s="59">
        <f t="shared" si="57"/>
        <v>196</v>
      </c>
      <c r="P130" s="58">
        <f t="shared" si="58"/>
        <v>7.0000000000000007E-2</v>
      </c>
      <c r="Q130" s="64">
        <f t="shared" si="46"/>
        <v>-0.64999999999999991</v>
      </c>
      <c r="R130" s="64">
        <f t="shared" si="60"/>
        <v>0.31</v>
      </c>
      <c r="S130" s="26">
        <f t="shared" si="47"/>
        <v>2</v>
      </c>
      <c r="T130" s="26">
        <f t="shared" si="59"/>
        <v>10</v>
      </c>
      <c r="U130" s="23">
        <f t="shared" si="48"/>
        <v>0</v>
      </c>
      <c r="V130" s="19">
        <f t="shared" si="49"/>
        <v>0</v>
      </c>
      <c r="W130" s="23">
        <f t="shared" si="50"/>
        <v>0</v>
      </c>
      <c r="X130" s="17" t="str">
        <f t="shared" si="51"/>
        <v>ВА</v>
      </c>
      <c r="Y130" s="1"/>
    </row>
    <row r="131" spans="2:26" ht="15" outlineLevel="2" x14ac:dyDescent="0.25">
      <c r="B131" s="176">
        <v>94</v>
      </c>
      <c r="C131" s="178" t="s">
        <v>134</v>
      </c>
      <c r="D131" s="170">
        <v>716.1</v>
      </c>
      <c r="E131" s="5">
        <v>628.83000000000004</v>
      </c>
      <c r="F131" s="13">
        <v>168.27</v>
      </c>
      <c r="G131" s="10">
        <f t="shared" si="52"/>
        <v>0.88</v>
      </c>
      <c r="H131" s="58">
        <f t="shared" si="53"/>
        <v>-0.12</v>
      </c>
      <c r="I131" s="3">
        <f t="shared" si="45"/>
        <v>98</v>
      </c>
      <c r="J131" s="58">
        <f t="shared" si="54"/>
        <v>-0.15</v>
      </c>
      <c r="K131" s="81">
        <v>9080.6</v>
      </c>
      <c r="L131" s="112">
        <f t="shared" si="55"/>
        <v>14.4</v>
      </c>
      <c r="M131" s="58">
        <f t="shared" si="56"/>
        <v>-0.3</v>
      </c>
      <c r="N131" s="119">
        <v>3.976</v>
      </c>
      <c r="O131" s="59">
        <f t="shared" si="57"/>
        <v>158</v>
      </c>
      <c r="P131" s="58">
        <f t="shared" si="58"/>
        <v>-0.14000000000000001</v>
      </c>
      <c r="Q131" s="64">
        <f t="shared" si="46"/>
        <v>-0.27</v>
      </c>
      <c r="R131" s="64">
        <f t="shared" si="60"/>
        <v>-0.44</v>
      </c>
      <c r="S131" s="26">
        <f t="shared" si="47"/>
        <v>2</v>
      </c>
      <c r="T131" s="26">
        <f t="shared" si="59"/>
        <v>20</v>
      </c>
      <c r="U131" s="23">
        <f t="shared" si="48"/>
        <v>0</v>
      </c>
      <c r="V131" s="19">
        <f t="shared" si="49"/>
        <v>0</v>
      </c>
      <c r="W131" s="23" t="str">
        <f t="shared" si="50"/>
        <v>ВВ</v>
      </c>
      <c r="X131" s="17">
        <f t="shared" si="51"/>
        <v>0</v>
      </c>
      <c r="Y131" s="1"/>
    </row>
    <row r="132" spans="2:26" ht="15" outlineLevel="2" x14ac:dyDescent="0.25">
      <c r="B132" s="176">
        <v>95</v>
      </c>
      <c r="C132" s="178" t="s">
        <v>135</v>
      </c>
      <c r="D132" s="170">
        <v>2211.21</v>
      </c>
      <c r="E132" s="5">
        <v>1724.84</v>
      </c>
      <c r="F132" s="13">
        <v>815.37</v>
      </c>
      <c r="G132" s="10">
        <f t="shared" si="52"/>
        <v>0.78</v>
      </c>
      <c r="H132" s="58">
        <f t="shared" si="53"/>
        <v>-0.21999999999999997</v>
      </c>
      <c r="I132" s="3">
        <f t="shared" si="45"/>
        <v>173</v>
      </c>
      <c r="J132" s="58">
        <f t="shared" si="54"/>
        <v>-1.03</v>
      </c>
      <c r="K132" s="81">
        <v>12447.2</v>
      </c>
      <c r="L132" s="112">
        <f t="shared" si="55"/>
        <v>7.2</v>
      </c>
      <c r="M132" s="58">
        <f t="shared" si="56"/>
        <v>0.35</v>
      </c>
      <c r="N132" s="119">
        <v>5.0199999999999996</v>
      </c>
      <c r="O132" s="59">
        <f t="shared" si="57"/>
        <v>344</v>
      </c>
      <c r="P132" s="58">
        <f t="shared" si="58"/>
        <v>0.88</v>
      </c>
      <c r="Q132" s="64">
        <f t="shared" si="46"/>
        <v>-1.25</v>
      </c>
      <c r="R132" s="64">
        <f t="shared" si="60"/>
        <v>1.23</v>
      </c>
      <c r="S132" s="26">
        <f t="shared" si="47"/>
        <v>2</v>
      </c>
      <c r="T132" s="26">
        <f t="shared" si="59"/>
        <v>10</v>
      </c>
      <c r="U132" s="23">
        <f t="shared" si="48"/>
        <v>0</v>
      </c>
      <c r="V132" s="19">
        <f t="shared" si="49"/>
        <v>0</v>
      </c>
      <c r="W132" s="23">
        <f t="shared" si="50"/>
        <v>0</v>
      </c>
      <c r="X132" s="17" t="str">
        <f t="shared" si="51"/>
        <v>ВА</v>
      </c>
      <c r="Y132" s="1"/>
    </row>
    <row r="133" spans="2:26" ht="15" outlineLevel="2" x14ac:dyDescent="0.25">
      <c r="B133" s="176">
        <v>96</v>
      </c>
      <c r="C133" s="178" t="s">
        <v>136</v>
      </c>
      <c r="D133" s="170">
        <v>522.19000000000005</v>
      </c>
      <c r="E133" s="5">
        <v>453.96</v>
      </c>
      <c r="F133" s="13">
        <v>209.23</v>
      </c>
      <c r="G133" s="10">
        <f t="shared" si="52"/>
        <v>0.87</v>
      </c>
      <c r="H133" s="58">
        <f t="shared" si="53"/>
        <v>-0.13</v>
      </c>
      <c r="I133" s="3">
        <f t="shared" si="45"/>
        <v>168</v>
      </c>
      <c r="J133" s="58">
        <f t="shared" si="54"/>
        <v>-0.97</v>
      </c>
      <c r="K133" s="81">
        <v>6275</v>
      </c>
      <c r="L133" s="112">
        <f t="shared" si="55"/>
        <v>13.8</v>
      </c>
      <c r="M133" s="58">
        <f t="shared" si="56"/>
        <v>-0.24</v>
      </c>
      <c r="N133" s="119">
        <v>4.024</v>
      </c>
      <c r="O133" s="59">
        <f t="shared" si="57"/>
        <v>113</v>
      </c>
      <c r="P133" s="58">
        <f t="shared" si="58"/>
        <v>-0.38</v>
      </c>
      <c r="Q133" s="64">
        <f t="shared" si="46"/>
        <v>-1.1000000000000001</v>
      </c>
      <c r="R133" s="64">
        <f t="shared" si="60"/>
        <v>-0.62</v>
      </c>
      <c r="S133" s="26">
        <f t="shared" si="47"/>
        <v>2</v>
      </c>
      <c r="T133" s="26">
        <f t="shared" si="59"/>
        <v>20</v>
      </c>
      <c r="U133" s="23">
        <f t="shared" si="48"/>
        <v>0</v>
      </c>
      <c r="V133" s="19">
        <f t="shared" si="49"/>
        <v>0</v>
      </c>
      <c r="W133" s="23" t="str">
        <f t="shared" si="50"/>
        <v>ВВ</v>
      </c>
      <c r="X133" s="17">
        <f t="shared" si="51"/>
        <v>0</v>
      </c>
      <c r="Y133" s="1"/>
    </row>
    <row r="134" spans="2:26" ht="15" outlineLevel="2" x14ac:dyDescent="0.25">
      <c r="B134" s="176">
        <v>97</v>
      </c>
      <c r="C134" s="178" t="s">
        <v>137</v>
      </c>
      <c r="D134" s="170">
        <v>273.2</v>
      </c>
      <c r="E134" s="5">
        <v>169.94</v>
      </c>
      <c r="F134" s="13">
        <v>225.26</v>
      </c>
      <c r="G134" s="10">
        <f t="shared" si="52"/>
        <v>0.62</v>
      </c>
      <c r="H134" s="58">
        <f t="shared" si="53"/>
        <v>-0.38</v>
      </c>
      <c r="I134" s="3">
        <f t="shared" si="45"/>
        <v>484</v>
      </c>
      <c r="J134" s="58">
        <f t="shared" si="54"/>
        <v>-4.6900000000000004</v>
      </c>
      <c r="K134" s="81">
        <v>4505.8999999999996</v>
      </c>
      <c r="L134" s="112">
        <f t="shared" si="55"/>
        <v>26.5</v>
      </c>
      <c r="M134" s="58">
        <f t="shared" si="56"/>
        <v>-1.39</v>
      </c>
      <c r="N134" s="119">
        <v>2</v>
      </c>
      <c r="O134" s="59">
        <f t="shared" si="57"/>
        <v>85</v>
      </c>
      <c r="P134" s="58">
        <f t="shared" si="58"/>
        <v>-0.54</v>
      </c>
      <c r="Q134" s="64">
        <f t="shared" si="46"/>
        <v>-5.07</v>
      </c>
      <c r="R134" s="64">
        <f t="shared" si="60"/>
        <v>-1.93</v>
      </c>
      <c r="S134" s="26">
        <f t="shared" si="47"/>
        <v>2</v>
      </c>
      <c r="T134" s="26">
        <f t="shared" si="59"/>
        <v>20</v>
      </c>
      <c r="U134" s="23">
        <f t="shared" si="48"/>
        <v>0</v>
      </c>
      <c r="V134" s="19">
        <f t="shared" si="49"/>
        <v>0</v>
      </c>
      <c r="W134" s="23" t="str">
        <f t="shared" si="50"/>
        <v>ВВ</v>
      </c>
      <c r="X134" s="17">
        <f t="shared" si="51"/>
        <v>0</v>
      </c>
      <c r="Y134" s="1"/>
    </row>
    <row r="135" spans="2:26" ht="15" outlineLevel="2" x14ac:dyDescent="0.25">
      <c r="B135" s="176">
        <v>98</v>
      </c>
      <c r="C135" s="178" t="s">
        <v>138</v>
      </c>
      <c r="D135" s="170">
        <v>1518.57</v>
      </c>
      <c r="E135" s="5">
        <v>1428.65</v>
      </c>
      <c r="F135" s="13">
        <v>387.92</v>
      </c>
      <c r="G135" s="10">
        <f t="shared" si="52"/>
        <v>0.94</v>
      </c>
      <c r="H135" s="58">
        <f t="shared" si="53"/>
        <v>-6.0000000000000053E-2</v>
      </c>
      <c r="I135" s="3">
        <f t="shared" si="45"/>
        <v>99</v>
      </c>
      <c r="J135" s="58">
        <f t="shared" si="54"/>
        <v>-0.16</v>
      </c>
      <c r="K135" s="81">
        <v>16097.5</v>
      </c>
      <c r="L135" s="112">
        <f t="shared" si="55"/>
        <v>11.3</v>
      </c>
      <c r="M135" s="58">
        <f t="shared" si="56"/>
        <v>-0.02</v>
      </c>
      <c r="N135" s="119">
        <v>8.9600000000000009</v>
      </c>
      <c r="O135" s="59">
        <f t="shared" si="57"/>
        <v>159</v>
      </c>
      <c r="P135" s="58">
        <f t="shared" si="58"/>
        <v>-0.13</v>
      </c>
      <c r="Q135" s="64">
        <f t="shared" si="46"/>
        <v>-0.22000000000000006</v>
      </c>
      <c r="R135" s="64">
        <f t="shared" si="60"/>
        <v>-0.15</v>
      </c>
      <c r="S135" s="26">
        <f t="shared" si="47"/>
        <v>2</v>
      </c>
      <c r="T135" s="26">
        <f t="shared" si="59"/>
        <v>20</v>
      </c>
      <c r="U135" s="23">
        <f t="shared" si="48"/>
        <v>0</v>
      </c>
      <c r="V135" s="19">
        <f t="shared" si="49"/>
        <v>0</v>
      </c>
      <c r="W135" s="23" t="str">
        <f t="shared" si="50"/>
        <v>ВВ</v>
      </c>
      <c r="X135" s="17">
        <f t="shared" si="51"/>
        <v>0</v>
      </c>
      <c r="Y135" s="1"/>
    </row>
    <row r="136" spans="2:26" ht="15" outlineLevel="2" x14ac:dyDescent="0.25">
      <c r="B136" s="176">
        <v>99</v>
      </c>
      <c r="C136" s="178" t="s">
        <v>139</v>
      </c>
      <c r="D136" s="170">
        <v>1071.05</v>
      </c>
      <c r="E136" s="5">
        <v>985.62</v>
      </c>
      <c r="F136" s="13">
        <v>237.43</v>
      </c>
      <c r="G136" s="10">
        <f t="shared" si="52"/>
        <v>0.92</v>
      </c>
      <c r="H136" s="58">
        <f t="shared" si="53"/>
        <v>-7.999999999999996E-2</v>
      </c>
      <c r="I136" s="3">
        <f t="shared" si="45"/>
        <v>88</v>
      </c>
      <c r="J136" s="58">
        <f t="shared" si="54"/>
        <v>-0.03</v>
      </c>
      <c r="K136" s="81">
        <v>9083</v>
      </c>
      <c r="L136" s="112">
        <f t="shared" si="55"/>
        <v>9.1999999999999993</v>
      </c>
      <c r="M136" s="58">
        <f t="shared" si="56"/>
        <v>0.17</v>
      </c>
      <c r="N136" s="119">
        <v>6</v>
      </c>
      <c r="O136" s="59">
        <f t="shared" si="57"/>
        <v>164</v>
      </c>
      <c r="P136" s="58">
        <f t="shared" si="58"/>
        <v>-0.1</v>
      </c>
      <c r="Q136" s="64">
        <f t="shared" si="46"/>
        <v>-0.10999999999999996</v>
      </c>
      <c r="R136" s="64">
        <f t="shared" si="60"/>
        <v>7.0000000000000007E-2</v>
      </c>
      <c r="S136" s="26">
        <f t="shared" si="47"/>
        <v>2</v>
      </c>
      <c r="T136" s="26">
        <f t="shared" si="59"/>
        <v>10</v>
      </c>
      <c r="U136" s="23">
        <f t="shared" si="48"/>
        <v>0</v>
      </c>
      <c r="V136" s="19">
        <f t="shared" si="49"/>
        <v>0</v>
      </c>
      <c r="W136" s="23">
        <f t="shared" si="50"/>
        <v>0</v>
      </c>
      <c r="X136" s="17" t="str">
        <f t="shared" si="51"/>
        <v>ВА</v>
      </c>
      <c r="Y136" s="1"/>
    </row>
    <row r="137" spans="2:26" ht="15" outlineLevel="2" x14ac:dyDescent="0.25">
      <c r="B137" s="176">
        <v>100</v>
      </c>
      <c r="C137" s="178" t="s">
        <v>140</v>
      </c>
      <c r="D137" s="170">
        <v>1491.14</v>
      </c>
      <c r="E137" s="5">
        <v>1252.44</v>
      </c>
      <c r="F137" s="13">
        <v>561.69000000000005</v>
      </c>
      <c r="G137" s="10">
        <f t="shared" si="52"/>
        <v>0.84</v>
      </c>
      <c r="H137" s="58">
        <f t="shared" si="53"/>
        <v>-0.16000000000000003</v>
      </c>
      <c r="I137" s="3">
        <f t="shared" si="45"/>
        <v>164</v>
      </c>
      <c r="J137" s="58">
        <f t="shared" si="54"/>
        <v>-0.93</v>
      </c>
      <c r="K137" s="81">
        <v>16610.900000000001</v>
      </c>
      <c r="L137" s="112">
        <f t="shared" si="55"/>
        <v>13.3</v>
      </c>
      <c r="M137" s="58">
        <f t="shared" si="56"/>
        <v>-0.2</v>
      </c>
      <c r="N137" s="119">
        <v>9.9879999999999995</v>
      </c>
      <c r="O137" s="59">
        <f t="shared" si="57"/>
        <v>125</v>
      </c>
      <c r="P137" s="58">
        <f t="shared" si="58"/>
        <v>-0.32</v>
      </c>
      <c r="Q137" s="64">
        <f t="shared" si="46"/>
        <v>-1.0900000000000001</v>
      </c>
      <c r="R137" s="64">
        <f t="shared" si="60"/>
        <v>-0.52</v>
      </c>
      <c r="S137" s="26">
        <f t="shared" si="47"/>
        <v>2</v>
      </c>
      <c r="T137" s="26">
        <f t="shared" si="59"/>
        <v>20</v>
      </c>
      <c r="U137" s="23">
        <f t="shared" si="48"/>
        <v>0</v>
      </c>
      <c r="V137" s="19">
        <f t="shared" si="49"/>
        <v>0</v>
      </c>
      <c r="W137" s="23" t="str">
        <f t="shared" si="50"/>
        <v>ВВ</v>
      </c>
      <c r="X137" s="17">
        <f t="shared" si="51"/>
        <v>0</v>
      </c>
      <c r="Y137" s="1"/>
    </row>
    <row r="138" spans="2:26" ht="15" outlineLevel="2" x14ac:dyDescent="0.25">
      <c r="B138" s="176">
        <v>101</v>
      </c>
      <c r="C138" s="178" t="s">
        <v>141</v>
      </c>
      <c r="D138" s="170">
        <v>1414.65</v>
      </c>
      <c r="E138" s="5">
        <v>1252.3</v>
      </c>
      <c r="F138" s="13">
        <v>1463.36</v>
      </c>
      <c r="G138" s="10">
        <f t="shared" si="52"/>
        <v>0.89</v>
      </c>
      <c r="H138" s="58">
        <f t="shared" si="53"/>
        <v>-0.10999999999999999</v>
      </c>
      <c r="I138" s="3">
        <f t="shared" si="45"/>
        <v>427</v>
      </c>
      <c r="J138" s="58">
        <f t="shared" si="54"/>
        <v>-4.0199999999999996</v>
      </c>
      <c r="K138" s="81">
        <v>13509</v>
      </c>
      <c r="L138" s="112">
        <f t="shared" si="55"/>
        <v>10.8</v>
      </c>
      <c r="M138" s="58">
        <f t="shared" si="56"/>
        <v>0.03</v>
      </c>
      <c r="N138" s="119">
        <v>7</v>
      </c>
      <c r="O138" s="59">
        <f t="shared" si="57"/>
        <v>179</v>
      </c>
      <c r="P138" s="58">
        <f t="shared" si="58"/>
        <v>-0.02</v>
      </c>
      <c r="Q138" s="64">
        <f t="shared" si="46"/>
        <v>-4.13</v>
      </c>
      <c r="R138" s="64">
        <f t="shared" si="60"/>
        <v>9.9999999999999985E-3</v>
      </c>
      <c r="S138" s="26">
        <f t="shared" si="47"/>
        <v>2</v>
      </c>
      <c r="T138" s="26">
        <f t="shared" si="59"/>
        <v>10</v>
      </c>
      <c r="U138" s="23">
        <f t="shared" si="48"/>
        <v>0</v>
      </c>
      <c r="V138" s="19">
        <f t="shared" si="49"/>
        <v>0</v>
      </c>
      <c r="W138" s="23">
        <f t="shared" si="50"/>
        <v>0</v>
      </c>
      <c r="X138" s="17" t="str">
        <f t="shared" si="51"/>
        <v>ВА</v>
      </c>
      <c r="Y138" s="1"/>
    </row>
    <row r="139" spans="2:26" ht="15" outlineLevel="2" x14ac:dyDescent="0.25">
      <c r="B139" s="176">
        <v>102</v>
      </c>
      <c r="C139" s="178" t="s">
        <v>142</v>
      </c>
      <c r="D139" s="170">
        <v>3368.02</v>
      </c>
      <c r="E139" s="5">
        <v>3047.39</v>
      </c>
      <c r="F139" s="13">
        <v>1079.6400000000001</v>
      </c>
      <c r="G139" s="10">
        <f t="shared" si="52"/>
        <v>0.9</v>
      </c>
      <c r="H139" s="58">
        <f t="shared" si="53"/>
        <v>-9.9999999999999978E-2</v>
      </c>
      <c r="I139" s="3">
        <f t="shared" si="45"/>
        <v>129</v>
      </c>
      <c r="J139" s="58">
        <f t="shared" si="54"/>
        <v>-0.52</v>
      </c>
      <c r="K139" s="81">
        <v>20997.7</v>
      </c>
      <c r="L139" s="112">
        <f t="shared" si="55"/>
        <v>6.9</v>
      </c>
      <c r="M139" s="58">
        <f t="shared" si="56"/>
        <v>0.38</v>
      </c>
      <c r="N139" s="119">
        <v>15.023999999999999</v>
      </c>
      <c r="O139" s="59">
        <f t="shared" si="57"/>
        <v>203</v>
      </c>
      <c r="P139" s="58">
        <f t="shared" si="58"/>
        <v>0.11</v>
      </c>
      <c r="Q139" s="64">
        <f t="shared" si="46"/>
        <v>-0.62</v>
      </c>
      <c r="R139" s="64">
        <f t="shared" si="60"/>
        <v>0.49</v>
      </c>
      <c r="S139" s="26">
        <f t="shared" si="47"/>
        <v>2</v>
      </c>
      <c r="T139" s="26">
        <f t="shared" si="59"/>
        <v>10</v>
      </c>
      <c r="U139" s="23">
        <f t="shared" si="48"/>
        <v>0</v>
      </c>
      <c r="V139" s="19">
        <f t="shared" si="49"/>
        <v>0</v>
      </c>
      <c r="W139" s="23">
        <f t="shared" si="50"/>
        <v>0</v>
      </c>
      <c r="X139" s="17" t="str">
        <f t="shared" si="51"/>
        <v>ВА</v>
      </c>
      <c r="Y139" s="1"/>
    </row>
    <row r="140" spans="2:26" ht="15" outlineLevel="2" x14ac:dyDescent="0.25">
      <c r="B140" s="176">
        <v>103</v>
      </c>
      <c r="C140" s="178" t="s">
        <v>143</v>
      </c>
      <c r="D140" s="170">
        <v>1714.73</v>
      </c>
      <c r="E140" s="5">
        <v>1474.01</v>
      </c>
      <c r="F140" s="13">
        <v>685.72</v>
      </c>
      <c r="G140" s="10">
        <f t="shared" si="52"/>
        <v>0.86</v>
      </c>
      <c r="H140" s="58">
        <f t="shared" si="53"/>
        <v>-0.14000000000000001</v>
      </c>
      <c r="I140" s="3">
        <f t="shared" si="45"/>
        <v>170</v>
      </c>
      <c r="J140" s="58">
        <f t="shared" si="54"/>
        <v>-1</v>
      </c>
      <c r="K140" s="81">
        <v>12370.7</v>
      </c>
      <c r="L140" s="112">
        <f t="shared" si="55"/>
        <v>8.4</v>
      </c>
      <c r="M140" s="58">
        <f t="shared" si="56"/>
        <v>0.24</v>
      </c>
      <c r="N140" s="119">
        <v>8</v>
      </c>
      <c r="O140" s="59">
        <f t="shared" si="57"/>
        <v>184</v>
      </c>
      <c r="P140" s="58">
        <f t="shared" si="58"/>
        <v>0.01</v>
      </c>
      <c r="Q140" s="64">
        <f t="shared" si="46"/>
        <v>-1.1400000000000001</v>
      </c>
      <c r="R140" s="64">
        <f t="shared" si="60"/>
        <v>0.25</v>
      </c>
      <c r="S140" s="26">
        <f t="shared" si="47"/>
        <v>2</v>
      </c>
      <c r="T140" s="26">
        <f t="shared" si="59"/>
        <v>10</v>
      </c>
      <c r="U140" s="23">
        <f t="shared" si="48"/>
        <v>0</v>
      </c>
      <c r="V140" s="19">
        <f t="shared" si="49"/>
        <v>0</v>
      </c>
      <c r="W140" s="23">
        <f t="shared" si="50"/>
        <v>0</v>
      </c>
      <c r="X140" s="17" t="str">
        <f t="shared" si="51"/>
        <v>ВА</v>
      </c>
      <c r="Y140" s="1"/>
    </row>
    <row r="141" spans="2:26" ht="15" outlineLevel="2" x14ac:dyDescent="0.25">
      <c r="B141" s="176">
        <v>104</v>
      </c>
      <c r="C141" s="178" t="s">
        <v>144</v>
      </c>
      <c r="D141" s="170">
        <v>1930.15</v>
      </c>
      <c r="E141" s="5">
        <v>1684.22</v>
      </c>
      <c r="F141" s="13">
        <v>551.92999999999995</v>
      </c>
      <c r="G141" s="10">
        <f t="shared" si="52"/>
        <v>0.87</v>
      </c>
      <c r="H141" s="58">
        <f t="shared" si="53"/>
        <v>-0.13</v>
      </c>
      <c r="I141" s="3">
        <f t="shared" si="45"/>
        <v>120</v>
      </c>
      <c r="J141" s="58">
        <f t="shared" si="54"/>
        <v>-0.41</v>
      </c>
      <c r="K141" s="81">
        <v>18026.7</v>
      </c>
      <c r="L141" s="112">
        <f t="shared" si="55"/>
        <v>10.7</v>
      </c>
      <c r="M141" s="58">
        <f t="shared" si="56"/>
        <v>0.04</v>
      </c>
      <c r="N141" s="119">
        <v>11.028</v>
      </c>
      <c r="O141" s="59">
        <f t="shared" si="57"/>
        <v>153</v>
      </c>
      <c r="P141" s="58">
        <f t="shared" si="58"/>
        <v>-0.16</v>
      </c>
      <c r="Q141" s="64">
        <f t="shared" si="46"/>
        <v>-0.54</v>
      </c>
      <c r="R141" s="64">
        <f t="shared" si="60"/>
        <v>-0.12</v>
      </c>
      <c r="S141" s="26">
        <f t="shared" si="47"/>
        <v>2</v>
      </c>
      <c r="T141" s="26">
        <f t="shared" si="59"/>
        <v>20</v>
      </c>
      <c r="U141" s="23">
        <f t="shared" si="48"/>
        <v>0</v>
      </c>
      <c r="V141" s="19">
        <f t="shared" si="49"/>
        <v>0</v>
      </c>
      <c r="W141" s="23" t="str">
        <f t="shared" si="50"/>
        <v>ВВ</v>
      </c>
      <c r="X141" s="17">
        <f t="shared" si="51"/>
        <v>0</v>
      </c>
      <c r="Y141" s="1"/>
    </row>
    <row r="142" spans="2:26" ht="15" outlineLevel="2" x14ac:dyDescent="0.25">
      <c r="B142" s="176">
        <v>105</v>
      </c>
      <c r="C142" s="178" t="s">
        <v>145</v>
      </c>
      <c r="D142" s="170">
        <v>3973.04</v>
      </c>
      <c r="E142" s="5">
        <v>3565.95</v>
      </c>
      <c r="F142" s="13">
        <v>1243.0899999999999</v>
      </c>
      <c r="G142" s="10">
        <f t="shared" si="52"/>
        <v>0.9</v>
      </c>
      <c r="H142" s="58">
        <f t="shared" si="53"/>
        <v>-9.9999999999999978E-2</v>
      </c>
      <c r="I142" s="3">
        <f t="shared" si="45"/>
        <v>127</v>
      </c>
      <c r="J142" s="58">
        <f t="shared" si="54"/>
        <v>-0.49</v>
      </c>
      <c r="K142" s="81">
        <v>25740.9</v>
      </c>
      <c r="L142" s="112">
        <f t="shared" si="55"/>
        <v>7.2</v>
      </c>
      <c r="M142" s="58">
        <f t="shared" si="56"/>
        <v>0.35</v>
      </c>
      <c r="N142" s="119">
        <v>17.984000000000002</v>
      </c>
      <c r="O142" s="59">
        <f t="shared" si="57"/>
        <v>198</v>
      </c>
      <c r="P142" s="58">
        <f t="shared" si="58"/>
        <v>0.08</v>
      </c>
      <c r="Q142" s="64">
        <f t="shared" si="46"/>
        <v>-0.59</v>
      </c>
      <c r="R142" s="64">
        <f t="shared" si="60"/>
        <v>0.43</v>
      </c>
      <c r="S142" s="26">
        <f t="shared" si="47"/>
        <v>2</v>
      </c>
      <c r="T142" s="26">
        <f t="shared" si="59"/>
        <v>10</v>
      </c>
      <c r="U142" s="23">
        <f t="shared" si="48"/>
        <v>0</v>
      </c>
      <c r="V142" s="19">
        <f t="shared" si="49"/>
        <v>0</v>
      </c>
      <c r="W142" s="23">
        <f t="shared" si="50"/>
        <v>0</v>
      </c>
      <c r="X142" s="17" t="str">
        <f t="shared" si="51"/>
        <v>ВА</v>
      </c>
      <c r="Y142" s="1"/>
    </row>
    <row r="143" spans="2:26" ht="15" outlineLevel="2" x14ac:dyDescent="0.25">
      <c r="B143" s="176">
        <v>106</v>
      </c>
      <c r="C143" s="178" t="s">
        <v>146</v>
      </c>
      <c r="D143" s="170">
        <v>2161.85</v>
      </c>
      <c r="E143" s="5">
        <v>1957.08</v>
      </c>
      <c r="F143" s="13">
        <v>729.77</v>
      </c>
      <c r="G143" s="10">
        <f t="shared" si="52"/>
        <v>0.91</v>
      </c>
      <c r="H143" s="58">
        <f t="shared" si="53"/>
        <v>-8.9999999999999969E-2</v>
      </c>
      <c r="I143" s="3">
        <f t="shared" si="45"/>
        <v>136</v>
      </c>
      <c r="J143" s="58">
        <f t="shared" si="54"/>
        <v>-0.6</v>
      </c>
      <c r="K143" s="81">
        <v>20881.599999999999</v>
      </c>
      <c r="L143" s="112">
        <f t="shared" si="55"/>
        <v>10.7</v>
      </c>
      <c r="M143" s="58">
        <f t="shared" si="56"/>
        <v>0.04</v>
      </c>
      <c r="N143" s="119">
        <v>13.016</v>
      </c>
      <c r="O143" s="59">
        <f t="shared" si="57"/>
        <v>150</v>
      </c>
      <c r="P143" s="58">
        <f t="shared" si="58"/>
        <v>-0.18</v>
      </c>
      <c r="Q143" s="64">
        <f t="shared" si="46"/>
        <v>-0.69</v>
      </c>
      <c r="R143" s="64">
        <f t="shared" si="60"/>
        <v>-0.13999999999999999</v>
      </c>
      <c r="S143" s="26">
        <f t="shared" si="47"/>
        <v>2</v>
      </c>
      <c r="T143" s="26">
        <f t="shared" si="59"/>
        <v>20</v>
      </c>
      <c r="U143" s="23">
        <f t="shared" si="48"/>
        <v>0</v>
      </c>
      <c r="V143" s="19">
        <f t="shared" si="49"/>
        <v>0</v>
      </c>
      <c r="W143" s="23" t="str">
        <f t="shared" si="50"/>
        <v>ВВ</v>
      </c>
      <c r="X143" s="17">
        <f t="shared" si="51"/>
        <v>0</v>
      </c>
    </row>
    <row r="144" spans="2:26" ht="15" outlineLevel="2" x14ac:dyDescent="0.25">
      <c r="B144" s="176">
        <v>107</v>
      </c>
      <c r="C144" s="178" t="s">
        <v>147</v>
      </c>
      <c r="D144" s="170">
        <v>1010.52</v>
      </c>
      <c r="E144" s="5">
        <v>917.76</v>
      </c>
      <c r="F144" s="13">
        <v>262.76</v>
      </c>
      <c r="G144" s="10">
        <f t="shared" si="52"/>
        <v>0.91</v>
      </c>
      <c r="H144" s="58">
        <f t="shared" si="53"/>
        <v>-8.9999999999999969E-2</v>
      </c>
      <c r="I144" s="3">
        <f t="shared" si="45"/>
        <v>105</v>
      </c>
      <c r="J144" s="58">
        <f t="shared" si="54"/>
        <v>-0.23</v>
      </c>
      <c r="K144" s="81">
        <v>11473.5</v>
      </c>
      <c r="L144" s="112">
        <f t="shared" si="55"/>
        <v>12.5</v>
      </c>
      <c r="M144" s="58">
        <f t="shared" si="56"/>
        <v>-0.13</v>
      </c>
      <c r="N144" s="119">
        <v>6.992</v>
      </c>
      <c r="O144" s="59">
        <f t="shared" si="57"/>
        <v>131</v>
      </c>
      <c r="P144" s="58">
        <f t="shared" si="58"/>
        <v>-0.28000000000000003</v>
      </c>
      <c r="Q144" s="64">
        <f t="shared" si="46"/>
        <v>-0.31999999999999995</v>
      </c>
      <c r="R144" s="64">
        <f t="shared" si="60"/>
        <v>-0.41000000000000003</v>
      </c>
      <c r="S144" s="26">
        <f t="shared" si="47"/>
        <v>2</v>
      </c>
      <c r="T144" s="26">
        <f t="shared" si="59"/>
        <v>20</v>
      </c>
      <c r="U144" s="23">
        <f t="shared" si="48"/>
        <v>0</v>
      </c>
      <c r="V144" s="19">
        <f t="shared" si="49"/>
        <v>0</v>
      </c>
      <c r="W144" s="23" t="str">
        <f t="shared" si="50"/>
        <v>ВВ</v>
      </c>
      <c r="X144" s="17">
        <f t="shared" si="51"/>
        <v>0</v>
      </c>
    </row>
    <row r="145" spans="2:26" s="105" customFormat="1" ht="15" outlineLevel="2" x14ac:dyDescent="0.25">
      <c r="B145" s="176">
        <v>108</v>
      </c>
      <c r="C145" s="178" t="s">
        <v>148</v>
      </c>
      <c r="D145" s="170">
        <v>1614.16</v>
      </c>
      <c r="E145" s="5">
        <v>1435.7</v>
      </c>
      <c r="F145" s="13">
        <v>1017.46</v>
      </c>
      <c r="G145" s="10">
        <f t="shared" si="52"/>
        <v>0.89</v>
      </c>
      <c r="H145" s="58">
        <f t="shared" si="53"/>
        <v>-0.10999999999999999</v>
      </c>
      <c r="I145" s="3">
        <f t="shared" si="45"/>
        <v>259</v>
      </c>
      <c r="J145" s="58">
        <f t="shared" si="54"/>
        <v>-2.04</v>
      </c>
      <c r="K145" s="81">
        <v>8927.7000000000007</v>
      </c>
      <c r="L145" s="112">
        <f t="shared" si="55"/>
        <v>6.2</v>
      </c>
      <c r="M145" s="58">
        <f t="shared" si="56"/>
        <v>0.44</v>
      </c>
      <c r="N145" s="119">
        <v>6.008</v>
      </c>
      <c r="O145" s="59">
        <f t="shared" si="57"/>
        <v>239</v>
      </c>
      <c r="P145" s="58">
        <f t="shared" si="58"/>
        <v>0.31</v>
      </c>
      <c r="Q145" s="64">
        <f t="shared" si="46"/>
        <v>-2.15</v>
      </c>
      <c r="R145" s="64">
        <f t="shared" si="60"/>
        <v>0.75</v>
      </c>
      <c r="S145" s="108">
        <f t="shared" si="47"/>
        <v>2</v>
      </c>
      <c r="T145" s="26">
        <f t="shared" si="59"/>
        <v>10</v>
      </c>
      <c r="U145" s="23">
        <f t="shared" si="48"/>
        <v>0</v>
      </c>
      <c r="V145" s="19">
        <f t="shared" si="49"/>
        <v>0</v>
      </c>
      <c r="W145" s="23">
        <f t="shared" si="50"/>
        <v>0</v>
      </c>
      <c r="X145" s="17" t="str">
        <f t="shared" si="51"/>
        <v>ВА</v>
      </c>
      <c r="Y145" s="109"/>
    </row>
    <row r="146" spans="2:26" ht="15" outlineLevel="2" x14ac:dyDescent="0.25">
      <c r="B146" s="176">
        <v>109</v>
      </c>
      <c r="C146" s="178" t="s">
        <v>149</v>
      </c>
      <c r="D146" s="170">
        <v>161.08000000000001</v>
      </c>
      <c r="E146" s="5">
        <v>77.430000000000007</v>
      </c>
      <c r="F146" s="13">
        <v>164.66</v>
      </c>
      <c r="G146" s="10">
        <f t="shared" si="52"/>
        <v>0.48</v>
      </c>
      <c r="H146" s="58">
        <f t="shared" si="53"/>
        <v>-0.52</v>
      </c>
      <c r="I146" s="3">
        <f t="shared" si="45"/>
        <v>776</v>
      </c>
      <c r="J146" s="58">
        <f t="shared" si="54"/>
        <v>-8.1199999999999992</v>
      </c>
      <c r="K146" s="81">
        <v>6048.8</v>
      </c>
      <c r="L146" s="112">
        <f t="shared" si="55"/>
        <v>78.099999999999994</v>
      </c>
      <c r="M146" s="58">
        <f t="shared" si="56"/>
        <v>-6.04</v>
      </c>
      <c r="N146" s="119">
        <v>1.008</v>
      </c>
      <c r="O146" s="59">
        <f t="shared" si="57"/>
        <v>77</v>
      </c>
      <c r="P146" s="58">
        <f t="shared" si="58"/>
        <v>-0.57999999999999996</v>
      </c>
      <c r="Q146" s="64">
        <f t="shared" si="46"/>
        <v>-8.6399999999999988</v>
      </c>
      <c r="R146" s="64">
        <f t="shared" si="60"/>
        <v>-6.62</v>
      </c>
      <c r="S146" s="26">
        <f t="shared" si="47"/>
        <v>2</v>
      </c>
      <c r="T146" s="26">
        <f t="shared" si="59"/>
        <v>20</v>
      </c>
      <c r="U146" s="23">
        <f t="shared" si="48"/>
        <v>0</v>
      </c>
      <c r="V146" s="19">
        <f t="shared" si="49"/>
        <v>0</v>
      </c>
      <c r="W146" s="23" t="str">
        <f t="shared" si="50"/>
        <v>ВВ</v>
      </c>
      <c r="X146" s="17">
        <f t="shared" si="51"/>
        <v>0</v>
      </c>
    </row>
    <row r="147" spans="2:26" ht="15" outlineLevel="2" x14ac:dyDescent="0.25">
      <c r="B147" s="176">
        <v>110</v>
      </c>
      <c r="C147" s="178" t="s">
        <v>150</v>
      </c>
      <c r="D147" s="170">
        <v>238.93</v>
      </c>
      <c r="E147" s="5">
        <v>187.42</v>
      </c>
      <c r="F147" s="13">
        <v>76.510000000000005</v>
      </c>
      <c r="G147" s="10">
        <f t="shared" si="52"/>
        <v>0.78</v>
      </c>
      <c r="H147" s="58">
        <f t="shared" si="53"/>
        <v>-0.21999999999999997</v>
      </c>
      <c r="I147" s="3">
        <f t="shared" si="45"/>
        <v>149</v>
      </c>
      <c r="J147" s="58">
        <f t="shared" si="54"/>
        <v>-0.75</v>
      </c>
      <c r="K147" s="81">
        <v>5737.2</v>
      </c>
      <c r="L147" s="112">
        <f t="shared" si="55"/>
        <v>30.6</v>
      </c>
      <c r="M147" s="58">
        <f t="shared" si="56"/>
        <v>-1.76</v>
      </c>
      <c r="N147" s="119">
        <v>3.044</v>
      </c>
      <c r="O147" s="59">
        <f t="shared" si="57"/>
        <v>62</v>
      </c>
      <c r="P147" s="58">
        <f t="shared" si="58"/>
        <v>-0.66</v>
      </c>
      <c r="Q147" s="64">
        <f t="shared" si="46"/>
        <v>-0.97</v>
      </c>
      <c r="R147" s="64">
        <f t="shared" si="60"/>
        <v>-2.42</v>
      </c>
      <c r="S147" s="26">
        <f t="shared" si="47"/>
        <v>2</v>
      </c>
      <c r="T147" s="26">
        <f t="shared" si="59"/>
        <v>20</v>
      </c>
      <c r="U147" s="23">
        <f t="shared" si="48"/>
        <v>0</v>
      </c>
      <c r="V147" s="19">
        <f t="shared" si="49"/>
        <v>0</v>
      </c>
      <c r="W147" s="23" t="str">
        <f t="shared" si="50"/>
        <v>ВВ</v>
      </c>
      <c r="X147" s="17">
        <f t="shared" si="51"/>
        <v>0</v>
      </c>
    </row>
    <row r="148" spans="2:26" ht="15" outlineLevel="2" x14ac:dyDescent="0.25">
      <c r="B148" s="176">
        <v>111</v>
      </c>
      <c r="C148" s="178" t="s">
        <v>151</v>
      </c>
      <c r="D148" s="170">
        <v>2211.83</v>
      </c>
      <c r="E148" s="5">
        <v>2035.52</v>
      </c>
      <c r="F148" s="13">
        <v>760.31</v>
      </c>
      <c r="G148" s="10">
        <f t="shared" si="52"/>
        <v>0.92</v>
      </c>
      <c r="H148" s="58">
        <f t="shared" si="53"/>
        <v>-7.999999999999996E-2</v>
      </c>
      <c r="I148" s="3">
        <f t="shared" si="45"/>
        <v>136</v>
      </c>
      <c r="J148" s="58">
        <f t="shared" si="54"/>
        <v>-0.6</v>
      </c>
      <c r="K148" s="81">
        <v>14931.5</v>
      </c>
      <c r="L148" s="112">
        <f t="shared" si="55"/>
        <v>7.3</v>
      </c>
      <c r="M148" s="58">
        <f t="shared" si="56"/>
        <v>0.34</v>
      </c>
      <c r="N148" s="119">
        <v>10.004</v>
      </c>
      <c r="O148" s="59">
        <f t="shared" si="57"/>
        <v>203</v>
      </c>
      <c r="P148" s="58">
        <f t="shared" si="58"/>
        <v>0.11</v>
      </c>
      <c r="Q148" s="64">
        <f t="shared" si="46"/>
        <v>-0.67999999999999994</v>
      </c>
      <c r="R148" s="64">
        <f t="shared" si="60"/>
        <v>0.45</v>
      </c>
      <c r="S148" s="26">
        <f t="shared" si="47"/>
        <v>2</v>
      </c>
      <c r="T148" s="26">
        <f t="shared" si="59"/>
        <v>10</v>
      </c>
      <c r="U148" s="23">
        <f t="shared" si="48"/>
        <v>0</v>
      </c>
      <c r="V148" s="19">
        <f t="shared" si="49"/>
        <v>0</v>
      </c>
      <c r="W148" s="23">
        <f t="shared" si="50"/>
        <v>0</v>
      </c>
      <c r="X148" s="17" t="str">
        <f t="shared" si="51"/>
        <v>ВА</v>
      </c>
    </row>
    <row r="149" spans="2:26" ht="15" outlineLevel="2" x14ac:dyDescent="0.25">
      <c r="B149" s="176">
        <v>112</v>
      </c>
      <c r="C149" s="178" t="s">
        <v>152</v>
      </c>
      <c r="D149" s="170">
        <v>540.86</v>
      </c>
      <c r="E149" s="5">
        <v>450.08</v>
      </c>
      <c r="F149" s="13">
        <v>364.78</v>
      </c>
      <c r="G149" s="10">
        <f t="shared" si="52"/>
        <v>0.83</v>
      </c>
      <c r="H149" s="58">
        <f t="shared" si="53"/>
        <v>-0.17000000000000004</v>
      </c>
      <c r="I149" s="3">
        <f t="shared" si="45"/>
        <v>296</v>
      </c>
      <c r="J149" s="58">
        <f t="shared" si="54"/>
        <v>-2.48</v>
      </c>
      <c r="K149" s="81">
        <v>5922.4</v>
      </c>
      <c r="L149" s="112">
        <f t="shared" si="55"/>
        <v>13.2</v>
      </c>
      <c r="M149" s="58">
        <f t="shared" si="56"/>
        <v>-0.19</v>
      </c>
      <c r="N149" s="119">
        <v>1</v>
      </c>
      <c r="O149" s="59">
        <f t="shared" si="57"/>
        <v>450</v>
      </c>
      <c r="P149" s="58">
        <f t="shared" si="58"/>
        <v>1.46</v>
      </c>
      <c r="Q149" s="64">
        <f t="shared" si="46"/>
        <v>-2.65</v>
      </c>
      <c r="R149" s="64">
        <f t="shared" si="60"/>
        <v>1.27</v>
      </c>
      <c r="S149" s="26">
        <f t="shared" si="47"/>
        <v>2</v>
      </c>
      <c r="T149" s="26">
        <f t="shared" si="59"/>
        <v>10</v>
      </c>
      <c r="U149" s="23">
        <f t="shared" si="48"/>
        <v>0</v>
      </c>
      <c r="V149" s="19">
        <f t="shared" si="49"/>
        <v>0</v>
      </c>
      <c r="W149" s="23">
        <f t="shared" si="50"/>
        <v>0</v>
      </c>
      <c r="X149" s="17" t="str">
        <f t="shared" si="51"/>
        <v>ВА</v>
      </c>
    </row>
    <row r="150" spans="2:26" ht="15" outlineLevel="2" x14ac:dyDescent="0.25">
      <c r="B150" s="176">
        <v>113</v>
      </c>
      <c r="C150" s="178" t="s">
        <v>153</v>
      </c>
      <c r="D150" s="170">
        <v>1566.29</v>
      </c>
      <c r="E150" s="5">
        <v>1458.58</v>
      </c>
      <c r="F150" s="13">
        <v>583.70000000000005</v>
      </c>
      <c r="G150" s="10">
        <f t="shared" si="52"/>
        <v>0.93</v>
      </c>
      <c r="H150" s="58">
        <f t="shared" si="53"/>
        <v>-6.9999999999999951E-2</v>
      </c>
      <c r="I150" s="3">
        <f t="shared" si="45"/>
        <v>146</v>
      </c>
      <c r="J150" s="58">
        <f t="shared" si="54"/>
        <v>-0.72</v>
      </c>
      <c r="K150" s="81">
        <v>13175</v>
      </c>
      <c r="L150" s="112">
        <f t="shared" si="55"/>
        <v>9</v>
      </c>
      <c r="M150" s="58">
        <f t="shared" si="56"/>
        <v>0.19</v>
      </c>
      <c r="N150" s="119">
        <v>7.048</v>
      </c>
      <c r="O150" s="59">
        <f t="shared" si="57"/>
        <v>207</v>
      </c>
      <c r="P150" s="58">
        <f t="shared" si="58"/>
        <v>0.13</v>
      </c>
      <c r="Q150" s="64">
        <f t="shared" si="46"/>
        <v>-0.78999999999999992</v>
      </c>
      <c r="R150" s="64">
        <f t="shared" si="60"/>
        <v>0.32</v>
      </c>
      <c r="S150" s="26">
        <f t="shared" si="47"/>
        <v>2</v>
      </c>
      <c r="T150" s="26">
        <f t="shared" si="59"/>
        <v>10</v>
      </c>
      <c r="U150" s="23">
        <f t="shared" si="48"/>
        <v>0</v>
      </c>
      <c r="V150" s="19">
        <f t="shared" si="49"/>
        <v>0</v>
      </c>
      <c r="W150" s="23">
        <f t="shared" si="50"/>
        <v>0</v>
      </c>
      <c r="X150" s="17" t="str">
        <f t="shared" si="51"/>
        <v>ВА</v>
      </c>
    </row>
    <row r="151" spans="2:26" ht="15" outlineLevel="2" x14ac:dyDescent="0.25">
      <c r="B151" s="176">
        <v>114</v>
      </c>
      <c r="C151" s="178" t="s">
        <v>154</v>
      </c>
      <c r="D151" s="170">
        <v>1692.04</v>
      </c>
      <c r="E151" s="5">
        <v>1389.35</v>
      </c>
      <c r="F151" s="13">
        <v>815.69</v>
      </c>
      <c r="G151" s="10">
        <f t="shared" si="52"/>
        <v>0.82</v>
      </c>
      <c r="H151" s="58">
        <f t="shared" si="53"/>
        <v>-0.18000000000000005</v>
      </c>
      <c r="I151" s="3">
        <f t="shared" si="45"/>
        <v>214</v>
      </c>
      <c r="J151" s="58">
        <f t="shared" si="54"/>
        <v>-1.51</v>
      </c>
      <c r="K151" s="81">
        <v>13208.3</v>
      </c>
      <c r="L151" s="112">
        <f t="shared" si="55"/>
        <v>9.5</v>
      </c>
      <c r="M151" s="58">
        <f t="shared" si="56"/>
        <v>0.14000000000000001</v>
      </c>
      <c r="N151" s="119">
        <v>7</v>
      </c>
      <c r="O151" s="59">
        <f t="shared" si="57"/>
        <v>198</v>
      </c>
      <c r="P151" s="58">
        <f t="shared" si="58"/>
        <v>0.08</v>
      </c>
      <c r="Q151" s="64">
        <f t="shared" si="46"/>
        <v>-1.69</v>
      </c>
      <c r="R151" s="64">
        <f t="shared" si="60"/>
        <v>0.22000000000000003</v>
      </c>
      <c r="S151" s="26">
        <f t="shared" si="47"/>
        <v>2</v>
      </c>
      <c r="T151" s="26">
        <f t="shared" si="59"/>
        <v>10</v>
      </c>
      <c r="U151" s="23">
        <f t="shared" si="48"/>
        <v>0</v>
      </c>
      <c r="V151" s="19">
        <f t="shared" si="49"/>
        <v>0</v>
      </c>
      <c r="W151" s="23">
        <f t="shared" si="50"/>
        <v>0</v>
      </c>
      <c r="X151" s="17" t="str">
        <f t="shared" si="51"/>
        <v>ВА</v>
      </c>
    </row>
    <row r="152" spans="2:26" ht="15" outlineLevel="2" x14ac:dyDescent="0.25">
      <c r="B152" s="176">
        <v>115</v>
      </c>
      <c r="C152" s="178" t="s">
        <v>155</v>
      </c>
      <c r="D152" s="170">
        <v>3262.18</v>
      </c>
      <c r="E152" s="5">
        <v>3177.1</v>
      </c>
      <c r="F152" s="13">
        <v>645.08000000000004</v>
      </c>
      <c r="G152" s="10">
        <f t="shared" si="52"/>
        <v>0.97</v>
      </c>
      <c r="H152" s="58">
        <f t="shared" si="53"/>
        <v>-3.0000000000000027E-2</v>
      </c>
      <c r="I152" s="3">
        <f t="shared" si="45"/>
        <v>74</v>
      </c>
      <c r="J152" s="58">
        <f t="shared" si="54"/>
        <v>0.13</v>
      </c>
      <c r="K152" s="81">
        <v>28746.3</v>
      </c>
      <c r="L152" s="112">
        <f t="shared" si="55"/>
        <v>9</v>
      </c>
      <c r="M152" s="58">
        <f t="shared" si="56"/>
        <v>0.19</v>
      </c>
      <c r="N152" s="119">
        <f>11.956+3.9</f>
        <v>15.856</v>
      </c>
      <c r="O152" s="59">
        <f t="shared" si="57"/>
        <v>200</v>
      </c>
      <c r="P152" s="58">
        <f t="shared" si="58"/>
        <v>0.09</v>
      </c>
      <c r="Q152" s="64">
        <f t="shared" si="46"/>
        <v>9.9999999999999978E-2</v>
      </c>
      <c r="R152" s="64">
        <f t="shared" si="60"/>
        <v>0.28000000000000003</v>
      </c>
      <c r="S152" s="26">
        <f t="shared" si="47"/>
        <v>1</v>
      </c>
      <c r="T152" s="26">
        <f t="shared" si="59"/>
        <v>10</v>
      </c>
      <c r="U152" s="23">
        <f t="shared" si="48"/>
        <v>0</v>
      </c>
      <c r="V152" s="19" t="str">
        <f t="shared" si="49"/>
        <v>АА</v>
      </c>
      <c r="W152" s="23">
        <f t="shared" si="50"/>
        <v>0</v>
      </c>
      <c r="X152" s="17">
        <f t="shared" si="51"/>
        <v>0</v>
      </c>
    </row>
    <row r="153" spans="2:26" ht="15" outlineLevel="2" x14ac:dyDescent="0.25">
      <c r="B153" s="176">
        <v>116</v>
      </c>
      <c r="C153" s="178" t="s">
        <v>156</v>
      </c>
      <c r="D153" s="170">
        <v>613.47</v>
      </c>
      <c r="E153" s="5">
        <v>602.17999999999995</v>
      </c>
      <c r="F153" s="13">
        <v>215.3</v>
      </c>
      <c r="G153" s="10">
        <f t="shared" si="52"/>
        <v>0.98</v>
      </c>
      <c r="H153" s="58">
        <f t="shared" si="53"/>
        <v>-2.0000000000000018E-2</v>
      </c>
      <c r="I153" s="3">
        <f t="shared" si="45"/>
        <v>131</v>
      </c>
      <c r="J153" s="58">
        <f t="shared" si="54"/>
        <v>-0.54</v>
      </c>
      <c r="K153" s="81">
        <v>7694.6</v>
      </c>
      <c r="L153" s="112">
        <f t="shared" si="55"/>
        <v>12.8</v>
      </c>
      <c r="M153" s="58">
        <f t="shared" si="56"/>
        <v>-0.15</v>
      </c>
      <c r="N153" s="119">
        <v>3.9993601023836187</v>
      </c>
      <c r="O153" s="59">
        <f t="shared" si="57"/>
        <v>151</v>
      </c>
      <c r="P153" s="58">
        <f t="shared" si="58"/>
        <v>-0.17</v>
      </c>
      <c r="Q153" s="64">
        <f t="shared" si="46"/>
        <v>-0.56000000000000005</v>
      </c>
      <c r="R153" s="64">
        <f t="shared" si="60"/>
        <v>-0.32</v>
      </c>
      <c r="S153" s="26">
        <f t="shared" si="47"/>
        <v>2</v>
      </c>
      <c r="T153" s="26">
        <f t="shared" si="59"/>
        <v>20</v>
      </c>
      <c r="U153" s="23">
        <f t="shared" si="48"/>
        <v>0</v>
      </c>
      <c r="V153" s="19">
        <f t="shared" si="49"/>
        <v>0</v>
      </c>
      <c r="W153" s="23" t="str">
        <f t="shared" si="50"/>
        <v>ВВ</v>
      </c>
      <c r="X153" s="17">
        <f t="shared" si="51"/>
        <v>0</v>
      </c>
      <c r="Z153" s="160"/>
    </row>
    <row r="154" spans="2:26" ht="15" outlineLevel="2" x14ac:dyDescent="0.25">
      <c r="B154" s="176">
        <v>117</v>
      </c>
      <c r="C154" s="178" t="s">
        <v>157</v>
      </c>
      <c r="D154" s="170">
        <v>613.5</v>
      </c>
      <c r="E154" s="5">
        <v>541.58000000000004</v>
      </c>
      <c r="F154" s="13">
        <v>182.92</v>
      </c>
      <c r="G154" s="10">
        <f t="shared" si="52"/>
        <v>0.88</v>
      </c>
      <c r="H154" s="58">
        <f t="shared" si="53"/>
        <v>-0.12</v>
      </c>
      <c r="I154" s="3">
        <f t="shared" si="45"/>
        <v>123</v>
      </c>
      <c r="J154" s="58">
        <f t="shared" si="54"/>
        <v>-0.45</v>
      </c>
      <c r="K154" s="81">
        <v>6306.7</v>
      </c>
      <c r="L154" s="112">
        <f t="shared" si="55"/>
        <v>11.6</v>
      </c>
      <c r="M154" s="58">
        <f t="shared" si="56"/>
        <v>-0.05</v>
      </c>
      <c r="N154" s="119">
        <v>3.9593665013597827</v>
      </c>
      <c r="O154" s="59">
        <f t="shared" si="57"/>
        <v>137</v>
      </c>
      <c r="P154" s="58">
        <f t="shared" si="58"/>
        <v>-0.25</v>
      </c>
      <c r="Q154" s="64">
        <f t="shared" si="46"/>
        <v>-0.57000000000000006</v>
      </c>
      <c r="R154" s="64">
        <f t="shared" si="60"/>
        <v>-0.3</v>
      </c>
      <c r="S154" s="26">
        <f t="shared" si="47"/>
        <v>2</v>
      </c>
      <c r="T154" s="26">
        <f t="shared" si="59"/>
        <v>20</v>
      </c>
      <c r="U154" s="23">
        <f t="shared" si="48"/>
        <v>0</v>
      </c>
      <c r="V154" s="19">
        <f t="shared" si="49"/>
        <v>0</v>
      </c>
      <c r="W154" s="23" t="str">
        <f t="shared" si="50"/>
        <v>ВВ</v>
      </c>
      <c r="X154" s="17">
        <f t="shared" si="51"/>
        <v>0</v>
      </c>
    </row>
    <row r="155" spans="2:26" ht="15" outlineLevel="2" x14ac:dyDescent="0.25">
      <c r="B155" s="176">
        <v>118</v>
      </c>
      <c r="C155" s="178" t="s">
        <v>158</v>
      </c>
      <c r="D155" s="170">
        <v>1351.25</v>
      </c>
      <c r="E155" s="5">
        <v>1163.73</v>
      </c>
      <c r="F155" s="13">
        <v>893.51</v>
      </c>
      <c r="G155" s="10">
        <f t="shared" si="52"/>
        <v>0.86</v>
      </c>
      <c r="H155" s="58">
        <f t="shared" si="53"/>
        <v>-0.14000000000000001</v>
      </c>
      <c r="I155" s="3">
        <f t="shared" si="45"/>
        <v>280</v>
      </c>
      <c r="J155" s="58">
        <f t="shared" si="54"/>
        <v>-2.29</v>
      </c>
      <c r="K155" s="81">
        <v>13237.7</v>
      </c>
      <c r="L155" s="112">
        <f t="shared" si="55"/>
        <v>11.4</v>
      </c>
      <c r="M155" s="58">
        <f t="shared" si="56"/>
        <v>-0.03</v>
      </c>
      <c r="N155" s="119">
        <v>6.8709006558950572</v>
      </c>
      <c r="O155" s="59">
        <f t="shared" si="57"/>
        <v>169</v>
      </c>
      <c r="P155" s="58">
        <f t="shared" si="58"/>
        <v>-0.08</v>
      </c>
      <c r="Q155" s="64">
        <f t="shared" si="46"/>
        <v>-2.4300000000000002</v>
      </c>
      <c r="R155" s="64">
        <f t="shared" si="60"/>
        <v>-0.11</v>
      </c>
      <c r="S155" s="26">
        <f t="shared" si="47"/>
        <v>2</v>
      </c>
      <c r="T155" s="26">
        <f t="shared" si="59"/>
        <v>20</v>
      </c>
      <c r="U155" s="23">
        <f t="shared" si="48"/>
        <v>0</v>
      </c>
      <c r="V155" s="19">
        <f t="shared" si="49"/>
        <v>0</v>
      </c>
      <c r="W155" s="23" t="str">
        <f t="shared" si="50"/>
        <v>ВВ</v>
      </c>
      <c r="X155" s="17">
        <f t="shared" si="51"/>
        <v>0</v>
      </c>
    </row>
    <row r="156" spans="2:26" ht="15" outlineLevel="2" x14ac:dyDescent="0.25">
      <c r="B156" s="176">
        <v>119</v>
      </c>
      <c r="C156" s="178" t="s">
        <v>159</v>
      </c>
      <c r="D156" s="170">
        <v>3291.3</v>
      </c>
      <c r="E156" s="5">
        <v>3072.03</v>
      </c>
      <c r="F156" s="13">
        <v>1333.27</v>
      </c>
      <c r="G156" s="10">
        <f t="shared" si="52"/>
        <v>0.93</v>
      </c>
      <c r="H156" s="58">
        <f t="shared" si="53"/>
        <v>-6.9999999999999951E-2</v>
      </c>
      <c r="I156" s="3">
        <f t="shared" si="45"/>
        <v>158</v>
      </c>
      <c r="J156" s="58">
        <f t="shared" si="54"/>
        <v>-0.86</v>
      </c>
      <c r="K156" s="81">
        <v>23109.200000000001</v>
      </c>
      <c r="L156" s="112">
        <f t="shared" si="55"/>
        <v>7.5</v>
      </c>
      <c r="M156" s="58">
        <f t="shared" si="56"/>
        <v>0.32</v>
      </c>
      <c r="N156" s="119">
        <v>14.633658614621661</v>
      </c>
      <c r="O156" s="59">
        <f t="shared" si="57"/>
        <v>210</v>
      </c>
      <c r="P156" s="58">
        <f t="shared" si="58"/>
        <v>0.15</v>
      </c>
      <c r="Q156" s="64">
        <f t="shared" si="46"/>
        <v>-0.92999999999999994</v>
      </c>
      <c r="R156" s="64">
        <f t="shared" si="60"/>
        <v>0.47</v>
      </c>
      <c r="S156" s="26">
        <f t="shared" si="47"/>
        <v>2</v>
      </c>
      <c r="T156" s="26">
        <f t="shared" si="59"/>
        <v>10</v>
      </c>
      <c r="U156" s="23">
        <f t="shared" si="48"/>
        <v>0</v>
      </c>
      <c r="V156" s="19">
        <f t="shared" si="49"/>
        <v>0</v>
      </c>
      <c r="W156" s="23">
        <f t="shared" si="50"/>
        <v>0</v>
      </c>
      <c r="X156" s="17" t="str">
        <f t="shared" si="51"/>
        <v>ВА</v>
      </c>
    </row>
    <row r="157" spans="2:26" s="105" customFormat="1" ht="15" outlineLevel="2" x14ac:dyDescent="0.25">
      <c r="B157" s="176">
        <v>120</v>
      </c>
      <c r="C157" s="178" t="s">
        <v>160</v>
      </c>
      <c r="D157" s="170">
        <v>783.91</v>
      </c>
      <c r="E157" s="5">
        <v>716.61</v>
      </c>
      <c r="F157" s="13">
        <v>871.3</v>
      </c>
      <c r="G157" s="10">
        <f t="shared" si="52"/>
        <v>0.91</v>
      </c>
      <c r="H157" s="58">
        <f t="shared" si="53"/>
        <v>-8.9999999999999969E-2</v>
      </c>
      <c r="I157" s="3">
        <f t="shared" si="45"/>
        <v>444</v>
      </c>
      <c r="J157" s="58">
        <f t="shared" si="54"/>
        <v>-4.22</v>
      </c>
      <c r="K157" s="81">
        <v>5685.5</v>
      </c>
      <c r="L157" s="112">
        <f t="shared" si="55"/>
        <v>7.9</v>
      </c>
      <c r="M157" s="58">
        <f t="shared" si="56"/>
        <v>0.28999999999999998</v>
      </c>
      <c r="N157" s="119">
        <v>2.1476563749800031</v>
      </c>
      <c r="O157" s="59">
        <f t="shared" si="57"/>
        <v>334</v>
      </c>
      <c r="P157" s="58">
        <f t="shared" si="58"/>
        <v>0.83</v>
      </c>
      <c r="Q157" s="64">
        <f t="shared" si="46"/>
        <v>-4.3099999999999996</v>
      </c>
      <c r="R157" s="64">
        <f t="shared" si="60"/>
        <v>1.1199999999999999</v>
      </c>
      <c r="S157" s="26">
        <f t="shared" si="47"/>
        <v>2</v>
      </c>
      <c r="T157" s="26">
        <f t="shared" si="59"/>
        <v>10</v>
      </c>
      <c r="U157" s="23">
        <f t="shared" si="48"/>
        <v>0</v>
      </c>
      <c r="V157" s="19">
        <f t="shared" si="49"/>
        <v>0</v>
      </c>
      <c r="W157" s="23">
        <f t="shared" si="50"/>
        <v>0</v>
      </c>
      <c r="X157" s="17" t="str">
        <f t="shared" si="51"/>
        <v>ВА</v>
      </c>
      <c r="Y157" s="109"/>
    </row>
    <row r="158" spans="2:26" ht="15" outlineLevel="2" x14ac:dyDescent="0.25">
      <c r="B158" s="176">
        <v>121</v>
      </c>
      <c r="C158" s="178" t="s">
        <v>161</v>
      </c>
      <c r="D158" s="170">
        <v>369.75</v>
      </c>
      <c r="E158" s="5">
        <v>174.77</v>
      </c>
      <c r="F158" s="13">
        <v>441.98</v>
      </c>
      <c r="G158" s="10">
        <f t="shared" si="52"/>
        <v>0.47</v>
      </c>
      <c r="H158" s="58">
        <f t="shared" si="53"/>
        <v>-0.53</v>
      </c>
      <c r="I158" s="3">
        <f t="shared" si="45"/>
        <v>923</v>
      </c>
      <c r="J158" s="58">
        <f t="shared" si="54"/>
        <v>-9.85</v>
      </c>
      <c r="K158" s="81">
        <v>5543.4</v>
      </c>
      <c r="L158" s="112">
        <f t="shared" si="55"/>
        <v>31.7</v>
      </c>
      <c r="M158" s="58">
        <f t="shared" si="56"/>
        <v>-1.86</v>
      </c>
      <c r="N158" s="119">
        <v>0.80787074068149101</v>
      </c>
      <c r="O158" s="59">
        <f t="shared" si="57"/>
        <v>216</v>
      </c>
      <c r="P158" s="58">
        <f t="shared" si="58"/>
        <v>0.18</v>
      </c>
      <c r="Q158" s="64">
        <f t="shared" si="46"/>
        <v>-10.379999999999999</v>
      </c>
      <c r="R158" s="64">
        <f t="shared" si="60"/>
        <v>-1.6800000000000002</v>
      </c>
      <c r="S158" s="26">
        <f t="shared" si="47"/>
        <v>2</v>
      </c>
      <c r="T158" s="26">
        <f t="shared" si="59"/>
        <v>20</v>
      </c>
      <c r="U158" s="23">
        <f t="shared" si="48"/>
        <v>0</v>
      </c>
      <c r="V158" s="19">
        <f t="shared" si="49"/>
        <v>0</v>
      </c>
      <c r="W158" s="23" t="str">
        <f t="shared" si="50"/>
        <v>ВВ</v>
      </c>
      <c r="X158" s="17">
        <f t="shared" si="51"/>
        <v>0</v>
      </c>
      <c r="Y158" s="1"/>
    </row>
    <row r="159" spans="2:26" ht="15" outlineLevel="2" x14ac:dyDescent="0.25">
      <c r="B159" s="176">
        <v>122</v>
      </c>
      <c r="C159" s="178" t="s">
        <v>162</v>
      </c>
      <c r="D159" s="170">
        <v>335.21</v>
      </c>
      <c r="E159" s="5">
        <v>292.19</v>
      </c>
      <c r="F159" s="13">
        <v>103.02</v>
      </c>
      <c r="G159" s="10">
        <f t="shared" si="52"/>
        <v>0.87</v>
      </c>
      <c r="H159" s="58">
        <f t="shared" si="53"/>
        <v>-0.13</v>
      </c>
      <c r="I159" s="3">
        <f t="shared" si="45"/>
        <v>129</v>
      </c>
      <c r="J159" s="58">
        <f t="shared" si="54"/>
        <v>-0.52</v>
      </c>
      <c r="K159" s="81">
        <v>5404.5</v>
      </c>
      <c r="L159" s="112">
        <f t="shared" si="55"/>
        <v>18.5</v>
      </c>
      <c r="M159" s="58">
        <f t="shared" si="56"/>
        <v>-0.67</v>
      </c>
      <c r="N159" s="119">
        <v>2.7395616701327787</v>
      </c>
      <c r="O159" s="59">
        <f t="shared" si="57"/>
        <v>107</v>
      </c>
      <c r="P159" s="58">
        <f t="shared" si="58"/>
        <v>-0.42</v>
      </c>
      <c r="Q159" s="64">
        <f t="shared" si="46"/>
        <v>-0.65</v>
      </c>
      <c r="R159" s="64">
        <f t="shared" si="60"/>
        <v>-1.0900000000000001</v>
      </c>
      <c r="S159" s="26">
        <f t="shared" si="47"/>
        <v>2</v>
      </c>
      <c r="T159" s="26">
        <f t="shared" si="59"/>
        <v>20</v>
      </c>
      <c r="U159" s="23">
        <f t="shared" si="48"/>
        <v>0</v>
      </c>
      <c r="V159" s="19">
        <f t="shared" si="49"/>
        <v>0</v>
      </c>
      <c r="W159" s="23" t="str">
        <f t="shared" si="50"/>
        <v>ВВ</v>
      </c>
      <c r="X159" s="17">
        <f t="shared" si="51"/>
        <v>0</v>
      </c>
      <c r="Y159" s="1"/>
    </row>
    <row r="160" spans="2:26" ht="15" outlineLevel="2" x14ac:dyDescent="0.25">
      <c r="B160" s="176">
        <v>123</v>
      </c>
      <c r="C160" s="178" t="s">
        <v>163</v>
      </c>
      <c r="D160" s="170">
        <v>1062.99</v>
      </c>
      <c r="E160" s="5">
        <v>982.91</v>
      </c>
      <c r="F160" s="13">
        <v>572.08000000000004</v>
      </c>
      <c r="G160" s="10">
        <f t="shared" si="52"/>
        <v>0.92</v>
      </c>
      <c r="H160" s="58">
        <f t="shared" si="53"/>
        <v>-7.999999999999996E-2</v>
      </c>
      <c r="I160" s="3">
        <f t="shared" si="45"/>
        <v>212</v>
      </c>
      <c r="J160" s="58">
        <f t="shared" si="54"/>
        <v>-1.49</v>
      </c>
      <c r="K160" s="81">
        <v>11066.5</v>
      </c>
      <c r="L160" s="112">
        <f t="shared" si="55"/>
        <v>11.3</v>
      </c>
      <c r="M160" s="58">
        <f t="shared" si="56"/>
        <v>-0.02</v>
      </c>
      <c r="N160" s="119">
        <v>4.9992001279795231</v>
      </c>
      <c r="O160" s="59">
        <f t="shared" si="57"/>
        <v>197</v>
      </c>
      <c r="P160" s="58">
        <f t="shared" si="58"/>
        <v>0.08</v>
      </c>
      <c r="Q160" s="64">
        <f t="shared" si="46"/>
        <v>-1.5699999999999998</v>
      </c>
      <c r="R160" s="64">
        <f t="shared" si="60"/>
        <v>0.06</v>
      </c>
      <c r="S160" s="26">
        <f t="shared" si="47"/>
        <v>2</v>
      </c>
      <c r="T160" s="26">
        <f t="shared" si="59"/>
        <v>10</v>
      </c>
      <c r="U160" s="23">
        <f t="shared" si="48"/>
        <v>0</v>
      </c>
      <c r="V160" s="19">
        <f t="shared" si="49"/>
        <v>0</v>
      </c>
      <c r="W160" s="23">
        <f t="shared" si="50"/>
        <v>0</v>
      </c>
      <c r="X160" s="17" t="str">
        <f t="shared" si="51"/>
        <v>ВА</v>
      </c>
      <c r="Y160" s="1"/>
    </row>
    <row r="161" spans="2:25" ht="15" outlineLevel="2" x14ac:dyDescent="0.25">
      <c r="B161" s="176">
        <v>124</v>
      </c>
      <c r="C161" s="179" t="s">
        <v>164</v>
      </c>
      <c r="D161" s="170">
        <v>2499.84</v>
      </c>
      <c r="E161" s="5">
        <v>2236.38</v>
      </c>
      <c r="F161" s="13">
        <v>1364.46</v>
      </c>
      <c r="G161" s="10">
        <f t="shared" si="52"/>
        <v>0.89</v>
      </c>
      <c r="H161" s="58">
        <f t="shared" si="53"/>
        <v>-0.10999999999999999</v>
      </c>
      <c r="I161" s="3">
        <f t="shared" si="45"/>
        <v>223</v>
      </c>
      <c r="J161" s="58">
        <f t="shared" si="54"/>
        <v>-1.62</v>
      </c>
      <c r="K161" s="81">
        <v>21581.599999999999</v>
      </c>
      <c r="L161" s="112">
        <f t="shared" si="55"/>
        <v>9.6999999999999993</v>
      </c>
      <c r="M161" s="58">
        <f t="shared" si="56"/>
        <v>0.13</v>
      </c>
      <c r="N161" s="119">
        <v>13.385858262677973</v>
      </c>
      <c r="O161" s="59">
        <f t="shared" si="57"/>
        <v>167</v>
      </c>
      <c r="P161" s="58">
        <f t="shared" si="58"/>
        <v>-0.09</v>
      </c>
      <c r="Q161" s="64">
        <f t="shared" si="46"/>
        <v>-1.73</v>
      </c>
      <c r="R161" s="64">
        <f t="shared" si="60"/>
        <v>4.0000000000000008E-2</v>
      </c>
      <c r="S161" s="26">
        <f t="shared" si="47"/>
        <v>2</v>
      </c>
      <c r="T161" s="26">
        <f t="shared" si="59"/>
        <v>10</v>
      </c>
      <c r="U161" s="23">
        <f t="shared" si="48"/>
        <v>0</v>
      </c>
      <c r="V161" s="19">
        <f t="shared" si="49"/>
        <v>0</v>
      </c>
      <c r="W161" s="23">
        <f t="shared" si="50"/>
        <v>0</v>
      </c>
      <c r="X161" s="17" t="str">
        <f t="shared" si="51"/>
        <v>ВА</v>
      </c>
      <c r="Y161" s="1"/>
    </row>
    <row r="162" spans="2:25" ht="15" outlineLevel="2" x14ac:dyDescent="0.25">
      <c r="B162" s="176">
        <v>125</v>
      </c>
      <c r="C162" s="178" t="s">
        <v>165</v>
      </c>
      <c r="D162" s="170">
        <v>1867.92</v>
      </c>
      <c r="E162" s="5">
        <v>1734.51</v>
      </c>
      <c r="F162" s="13">
        <v>721.41</v>
      </c>
      <c r="G162" s="10">
        <f t="shared" si="52"/>
        <v>0.93</v>
      </c>
      <c r="H162" s="58">
        <f t="shared" si="53"/>
        <v>-6.9999999999999951E-2</v>
      </c>
      <c r="I162" s="3">
        <f t="shared" si="45"/>
        <v>152</v>
      </c>
      <c r="J162" s="58">
        <f t="shared" si="54"/>
        <v>-0.79</v>
      </c>
      <c r="K162" s="81">
        <v>14458.8</v>
      </c>
      <c r="L162" s="112">
        <f t="shared" si="55"/>
        <v>8.3000000000000007</v>
      </c>
      <c r="M162" s="58">
        <f t="shared" si="56"/>
        <v>0.25</v>
      </c>
      <c r="N162" s="119">
        <v>6.9068948968165094</v>
      </c>
      <c r="O162" s="59">
        <f t="shared" si="57"/>
        <v>251</v>
      </c>
      <c r="P162" s="58">
        <f t="shared" si="58"/>
        <v>0.37</v>
      </c>
      <c r="Q162" s="64">
        <f t="shared" si="46"/>
        <v>-0.86</v>
      </c>
      <c r="R162" s="64">
        <f t="shared" si="60"/>
        <v>0.62</v>
      </c>
      <c r="S162" s="26">
        <f t="shared" si="47"/>
        <v>2</v>
      </c>
      <c r="T162" s="26">
        <f t="shared" si="59"/>
        <v>10</v>
      </c>
      <c r="U162" s="23">
        <f t="shared" si="48"/>
        <v>0</v>
      </c>
      <c r="V162" s="19">
        <f t="shared" si="49"/>
        <v>0</v>
      </c>
      <c r="W162" s="23">
        <f t="shared" si="50"/>
        <v>0</v>
      </c>
      <c r="X162" s="17" t="str">
        <f t="shared" si="51"/>
        <v>ВА</v>
      </c>
      <c r="Y162" s="1"/>
    </row>
    <row r="163" spans="2:25" ht="15" outlineLevel="2" x14ac:dyDescent="0.25">
      <c r="B163" s="176">
        <v>126</v>
      </c>
      <c r="C163" s="178" t="s">
        <v>166</v>
      </c>
      <c r="D163" s="170">
        <v>900.28</v>
      </c>
      <c r="E163" s="5">
        <v>743.97</v>
      </c>
      <c r="F163" s="13">
        <v>443.31</v>
      </c>
      <c r="G163" s="10">
        <f t="shared" si="52"/>
        <v>0.83</v>
      </c>
      <c r="H163" s="58">
        <f t="shared" si="53"/>
        <v>-0.17000000000000004</v>
      </c>
      <c r="I163" s="3">
        <f t="shared" si="45"/>
        <v>217</v>
      </c>
      <c r="J163" s="58">
        <f t="shared" si="54"/>
        <v>-1.55</v>
      </c>
      <c r="K163" s="81">
        <v>8418.2000000000007</v>
      </c>
      <c r="L163" s="112">
        <f t="shared" si="55"/>
        <v>11.3</v>
      </c>
      <c r="M163" s="58">
        <f t="shared" si="56"/>
        <v>-0.02</v>
      </c>
      <c r="N163" s="119">
        <v>4.7192449208126703</v>
      </c>
      <c r="O163" s="59">
        <f t="shared" si="57"/>
        <v>158</v>
      </c>
      <c r="P163" s="58">
        <f t="shared" si="58"/>
        <v>-0.14000000000000001</v>
      </c>
      <c r="Q163" s="64">
        <f t="shared" si="46"/>
        <v>-1.7200000000000002</v>
      </c>
      <c r="R163" s="64">
        <f t="shared" si="60"/>
        <v>-0.16</v>
      </c>
      <c r="S163" s="26">
        <f t="shared" si="47"/>
        <v>2</v>
      </c>
      <c r="T163" s="26">
        <f t="shared" si="59"/>
        <v>20</v>
      </c>
      <c r="U163" s="23">
        <f t="shared" si="48"/>
        <v>0</v>
      </c>
      <c r="V163" s="19">
        <f t="shared" si="49"/>
        <v>0</v>
      </c>
      <c r="W163" s="23" t="str">
        <f t="shared" si="50"/>
        <v>ВВ</v>
      </c>
      <c r="X163" s="17">
        <f t="shared" si="51"/>
        <v>0</v>
      </c>
      <c r="Y163" s="1"/>
    </row>
    <row r="164" spans="2:25" ht="15" outlineLevel="2" x14ac:dyDescent="0.25">
      <c r="B164" s="176">
        <v>127</v>
      </c>
      <c r="C164" s="178" t="s">
        <v>167</v>
      </c>
      <c r="D164" s="170">
        <v>259.31</v>
      </c>
      <c r="E164" s="5">
        <v>260.75</v>
      </c>
      <c r="F164" s="13">
        <v>80.56</v>
      </c>
      <c r="G164" s="10">
        <f t="shared" si="52"/>
        <v>1.01</v>
      </c>
      <c r="H164" s="58">
        <f t="shared" si="53"/>
        <v>1.0000000000000009E-2</v>
      </c>
      <c r="I164" s="3">
        <f t="shared" si="45"/>
        <v>113</v>
      </c>
      <c r="J164" s="58">
        <f t="shared" si="54"/>
        <v>-0.33</v>
      </c>
      <c r="K164" s="81">
        <v>7303.1</v>
      </c>
      <c r="L164" s="112">
        <f t="shared" si="55"/>
        <v>28</v>
      </c>
      <c r="M164" s="58">
        <f t="shared" si="56"/>
        <v>-1.52</v>
      </c>
      <c r="N164" s="119">
        <v>4.1353383458646622</v>
      </c>
      <c r="O164" s="59">
        <f t="shared" si="57"/>
        <v>63</v>
      </c>
      <c r="P164" s="58">
        <f t="shared" si="58"/>
        <v>-0.66</v>
      </c>
      <c r="Q164" s="64">
        <f t="shared" si="46"/>
        <v>-0.32</v>
      </c>
      <c r="R164" s="64">
        <f t="shared" si="60"/>
        <v>-2.1800000000000002</v>
      </c>
      <c r="S164" s="26">
        <f t="shared" ref="S164:S227" si="61">IF(Q164&gt;=$Q$37,1,2)</f>
        <v>2</v>
      </c>
      <c r="T164" s="26">
        <f t="shared" si="59"/>
        <v>20</v>
      </c>
      <c r="U164" s="23">
        <f t="shared" ref="U164:U227" si="62">IF(S164+T164=21,$U$8,0)</f>
        <v>0</v>
      </c>
      <c r="V164" s="19">
        <f t="shared" ref="V164:V227" si="63">IF(S164+T164=11,$V$8,0)</f>
        <v>0</v>
      </c>
      <c r="W164" s="23" t="str">
        <f t="shared" ref="W164:W227" si="64">IF(S164+T164=22,$W$8,0)</f>
        <v>ВВ</v>
      </c>
      <c r="X164" s="17">
        <f t="shared" ref="X164:X227" si="65">IF(S164+T164=12,$X$8,0)</f>
        <v>0</v>
      </c>
      <c r="Y164" s="1"/>
    </row>
    <row r="165" spans="2:25" ht="15" outlineLevel="2" x14ac:dyDescent="0.25">
      <c r="B165" s="176">
        <v>128</v>
      </c>
      <c r="C165" s="178" t="s">
        <v>168</v>
      </c>
      <c r="D165" s="170">
        <v>518.34</v>
      </c>
      <c r="E165" s="5">
        <v>404.32</v>
      </c>
      <c r="F165" s="13">
        <v>271.02999999999997</v>
      </c>
      <c r="G165" s="10">
        <f t="shared" si="52"/>
        <v>0.78</v>
      </c>
      <c r="H165" s="58">
        <f t="shared" si="53"/>
        <v>-0.21999999999999997</v>
      </c>
      <c r="I165" s="3">
        <f t="shared" si="45"/>
        <v>245</v>
      </c>
      <c r="J165" s="58">
        <f t="shared" si="54"/>
        <v>-1.88</v>
      </c>
      <c r="K165" s="81">
        <v>4914</v>
      </c>
      <c r="L165" s="112">
        <f t="shared" si="55"/>
        <v>12.2</v>
      </c>
      <c r="M165" s="58">
        <f t="shared" si="56"/>
        <v>-0.1</v>
      </c>
      <c r="N165" s="119">
        <v>1.2478003519436891</v>
      </c>
      <c r="O165" s="59">
        <f t="shared" si="57"/>
        <v>324</v>
      </c>
      <c r="P165" s="58">
        <f t="shared" si="58"/>
        <v>0.77</v>
      </c>
      <c r="Q165" s="64">
        <f t="shared" si="46"/>
        <v>-2.0999999999999996</v>
      </c>
      <c r="R165" s="64">
        <f t="shared" si="60"/>
        <v>0.67</v>
      </c>
      <c r="S165" s="26">
        <f t="shared" si="61"/>
        <v>2</v>
      </c>
      <c r="T165" s="26">
        <f t="shared" ref="T165:T228" si="66">IF(R165&gt;=$R$37,10,20)</f>
        <v>10</v>
      </c>
      <c r="U165" s="23">
        <f t="shared" si="62"/>
        <v>0</v>
      </c>
      <c r="V165" s="19">
        <f t="shared" si="63"/>
        <v>0</v>
      </c>
      <c r="W165" s="23">
        <f t="shared" si="64"/>
        <v>0</v>
      </c>
      <c r="X165" s="17" t="str">
        <f t="shared" si="65"/>
        <v>ВА</v>
      </c>
      <c r="Y165" s="1"/>
    </row>
    <row r="166" spans="2:25" ht="15" outlineLevel="2" x14ac:dyDescent="0.25">
      <c r="B166" s="176">
        <v>129</v>
      </c>
      <c r="C166" s="178" t="s">
        <v>169</v>
      </c>
      <c r="D166" s="170">
        <v>860.36</v>
      </c>
      <c r="E166" s="5">
        <v>752.82</v>
      </c>
      <c r="F166" s="13">
        <v>266.54000000000002</v>
      </c>
      <c r="G166" s="10">
        <f t="shared" si="52"/>
        <v>0.88</v>
      </c>
      <c r="H166" s="58">
        <f t="shared" si="53"/>
        <v>-0.12</v>
      </c>
      <c r="I166" s="3">
        <f t="shared" ref="I166:I229" si="67">ROUND(F166/E166*365,0)</f>
        <v>129</v>
      </c>
      <c r="J166" s="58">
        <f t="shared" si="54"/>
        <v>-0.52</v>
      </c>
      <c r="K166" s="81">
        <v>7268.5</v>
      </c>
      <c r="L166" s="112">
        <f t="shared" si="55"/>
        <v>9.6999999999999993</v>
      </c>
      <c r="M166" s="58">
        <f t="shared" si="56"/>
        <v>0.13</v>
      </c>
      <c r="N166" s="119">
        <v>3.515437529995201</v>
      </c>
      <c r="O166" s="59">
        <f t="shared" si="57"/>
        <v>214</v>
      </c>
      <c r="P166" s="58">
        <f t="shared" si="58"/>
        <v>0.17</v>
      </c>
      <c r="Q166" s="64">
        <f t="shared" ref="Q166:Q229" si="68">H166+J166</f>
        <v>-0.64</v>
      </c>
      <c r="R166" s="64">
        <f t="shared" si="60"/>
        <v>0.30000000000000004</v>
      </c>
      <c r="S166" s="26">
        <f t="shared" si="61"/>
        <v>2</v>
      </c>
      <c r="T166" s="26">
        <f t="shared" si="66"/>
        <v>10</v>
      </c>
      <c r="U166" s="23">
        <f t="shared" si="62"/>
        <v>0</v>
      </c>
      <c r="V166" s="19">
        <f t="shared" si="63"/>
        <v>0</v>
      </c>
      <c r="W166" s="23">
        <f t="shared" si="64"/>
        <v>0</v>
      </c>
      <c r="X166" s="17" t="str">
        <f t="shared" si="65"/>
        <v>ВА</v>
      </c>
      <c r="Y166" s="1"/>
    </row>
    <row r="167" spans="2:25" ht="15" outlineLevel="2" x14ac:dyDescent="0.25">
      <c r="B167" s="176">
        <v>130</v>
      </c>
      <c r="C167" s="178" t="s">
        <v>170</v>
      </c>
      <c r="D167" s="170">
        <v>214.7</v>
      </c>
      <c r="E167" s="5">
        <v>186.59</v>
      </c>
      <c r="F167" s="13">
        <v>83.11</v>
      </c>
      <c r="G167" s="10">
        <f t="shared" ref="G167:G230" si="69">IF(E167&gt;0,ROUND((E167/D167),2),0)</f>
        <v>0.87</v>
      </c>
      <c r="H167" s="58">
        <f t="shared" ref="H167:H230" si="70">G167-$G$37</f>
        <v>-0.13</v>
      </c>
      <c r="I167" s="3">
        <f t="shared" si="67"/>
        <v>163</v>
      </c>
      <c r="J167" s="58">
        <f t="shared" ref="J167:J230" si="71">-(ROUND(I167/$I$37-100%,2))</f>
        <v>-0.92</v>
      </c>
      <c r="K167" s="81">
        <v>5332.8</v>
      </c>
      <c r="L167" s="112">
        <f t="shared" ref="L167:L230" si="72">ROUND(K167/E167,1)</f>
        <v>28.6</v>
      </c>
      <c r="M167" s="58">
        <f t="shared" ref="M167:M230" si="73">-ROUND(L167/$L$37-100%,2)</f>
        <v>-1.58</v>
      </c>
      <c r="N167" s="119">
        <v>2.7355623100303954</v>
      </c>
      <c r="O167" s="59">
        <f t="shared" ref="O167:O230" si="74">ROUND((E167/N167),0)</f>
        <v>68</v>
      </c>
      <c r="P167" s="58">
        <f t="shared" ref="P167:P230" si="75">ROUND(O167/$O$37-100%,2)</f>
        <v>-0.63</v>
      </c>
      <c r="Q167" s="64">
        <f t="shared" si="68"/>
        <v>-1.05</v>
      </c>
      <c r="R167" s="64">
        <f t="shared" si="60"/>
        <v>-2.21</v>
      </c>
      <c r="S167" s="26">
        <f t="shared" si="61"/>
        <v>2</v>
      </c>
      <c r="T167" s="26">
        <f t="shared" si="66"/>
        <v>20</v>
      </c>
      <c r="U167" s="23">
        <f t="shared" si="62"/>
        <v>0</v>
      </c>
      <c r="V167" s="19">
        <f t="shared" si="63"/>
        <v>0</v>
      </c>
      <c r="W167" s="23" t="str">
        <f t="shared" si="64"/>
        <v>ВВ</v>
      </c>
      <c r="X167" s="17">
        <f t="shared" si="65"/>
        <v>0</v>
      </c>
      <c r="Y167" s="1"/>
    </row>
    <row r="168" spans="2:25" ht="15" outlineLevel="2" x14ac:dyDescent="0.25">
      <c r="B168" s="176">
        <v>131</v>
      </c>
      <c r="C168" s="178" t="s">
        <v>171</v>
      </c>
      <c r="D168" s="170">
        <v>1284.8900000000001</v>
      </c>
      <c r="E168" s="5">
        <v>1154.6300000000001</v>
      </c>
      <c r="F168" s="13">
        <v>608.26</v>
      </c>
      <c r="G168" s="10">
        <f t="shared" si="69"/>
        <v>0.9</v>
      </c>
      <c r="H168" s="58">
        <f t="shared" si="70"/>
        <v>-9.9999999999999978E-2</v>
      </c>
      <c r="I168" s="3">
        <f t="shared" si="67"/>
        <v>192</v>
      </c>
      <c r="J168" s="58">
        <f t="shared" si="71"/>
        <v>-1.26</v>
      </c>
      <c r="K168" s="81">
        <v>14978.5</v>
      </c>
      <c r="L168" s="112">
        <f t="shared" si="72"/>
        <v>13</v>
      </c>
      <c r="M168" s="58">
        <f t="shared" si="73"/>
        <v>-0.17</v>
      </c>
      <c r="N168" s="119">
        <v>8.8625819868820983</v>
      </c>
      <c r="O168" s="59">
        <f t="shared" si="74"/>
        <v>130</v>
      </c>
      <c r="P168" s="58">
        <f t="shared" si="75"/>
        <v>-0.28999999999999998</v>
      </c>
      <c r="Q168" s="64">
        <f t="shared" si="68"/>
        <v>-1.3599999999999999</v>
      </c>
      <c r="R168" s="64">
        <f t="shared" si="60"/>
        <v>-0.45999999999999996</v>
      </c>
      <c r="S168" s="26">
        <f t="shared" si="61"/>
        <v>2</v>
      </c>
      <c r="T168" s="26">
        <f t="shared" si="66"/>
        <v>20</v>
      </c>
      <c r="U168" s="23">
        <f t="shared" si="62"/>
        <v>0</v>
      </c>
      <c r="V168" s="19">
        <f t="shared" si="63"/>
        <v>0</v>
      </c>
      <c r="W168" s="23" t="str">
        <f t="shared" si="64"/>
        <v>ВВ</v>
      </c>
      <c r="X168" s="17">
        <f t="shared" si="65"/>
        <v>0</v>
      </c>
      <c r="Y168" s="1"/>
    </row>
    <row r="169" spans="2:25" ht="15" outlineLevel="2" x14ac:dyDescent="0.25">
      <c r="B169" s="176">
        <v>132</v>
      </c>
      <c r="C169" s="178" t="s">
        <v>172</v>
      </c>
      <c r="D169" s="170">
        <v>1291.1500000000001</v>
      </c>
      <c r="E169" s="5">
        <v>1228.77</v>
      </c>
      <c r="F169" s="13">
        <v>199.38</v>
      </c>
      <c r="G169" s="10">
        <f t="shared" si="69"/>
        <v>0.95</v>
      </c>
      <c r="H169" s="58">
        <f t="shared" si="70"/>
        <v>-5.0000000000000044E-2</v>
      </c>
      <c r="I169" s="3">
        <f t="shared" si="67"/>
        <v>59</v>
      </c>
      <c r="J169" s="58">
        <f t="shared" si="71"/>
        <v>0.31</v>
      </c>
      <c r="K169" s="81">
        <v>11376.1</v>
      </c>
      <c r="L169" s="112">
        <f t="shared" si="72"/>
        <v>9.3000000000000007</v>
      </c>
      <c r="M169" s="58">
        <f t="shared" si="73"/>
        <v>0.16</v>
      </c>
      <c r="N169" s="119">
        <v>6.9028955367141256</v>
      </c>
      <c r="O169" s="59">
        <f t="shared" si="74"/>
        <v>178</v>
      </c>
      <c r="P169" s="58">
        <f t="shared" si="75"/>
        <v>-0.03</v>
      </c>
      <c r="Q169" s="64">
        <f t="shared" si="68"/>
        <v>0.25999999999999995</v>
      </c>
      <c r="R169" s="64">
        <f t="shared" si="60"/>
        <v>0.13</v>
      </c>
      <c r="S169" s="26">
        <f t="shared" si="61"/>
        <v>1</v>
      </c>
      <c r="T169" s="26">
        <f t="shared" si="66"/>
        <v>10</v>
      </c>
      <c r="U169" s="23">
        <f t="shared" si="62"/>
        <v>0</v>
      </c>
      <c r="V169" s="19" t="str">
        <f t="shared" si="63"/>
        <v>АА</v>
      </c>
      <c r="W169" s="23">
        <f t="shared" si="64"/>
        <v>0</v>
      </c>
      <c r="X169" s="17">
        <f t="shared" si="65"/>
        <v>0</v>
      </c>
      <c r="Y169" s="1"/>
    </row>
    <row r="170" spans="2:25" ht="15" outlineLevel="2" x14ac:dyDescent="0.25">
      <c r="B170" s="176">
        <v>133</v>
      </c>
      <c r="C170" s="178" t="s">
        <v>173</v>
      </c>
      <c r="D170" s="170">
        <v>499.62</v>
      </c>
      <c r="E170" s="5">
        <v>494.14</v>
      </c>
      <c r="F170" s="13">
        <v>249.48</v>
      </c>
      <c r="G170" s="10">
        <f t="shared" si="69"/>
        <v>0.99</v>
      </c>
      <c r="H170" s="58">
        <f t="shared" si="70"/>
        <v>-1.0000000000000009E-2</v>
      </c>
      <c r="I170" s="3">
        <f t="shared" si="67"/>
        <v>184</v>
      </c>
      <c r="J170" s="58">
        <f t="shared" si="71"/>
        <v>-1.1599999999999999</v>
      </c>
      <c r="K170" s="81">
        <v>7801.3</v>
      </c>
      <c r="L170" s="112">
        <f t="shared" si="72"/>
        <v>15.8</v>
      </c>
      <c r="M170" s="58">
        <f t="shared" si="73"/>
        <v>-0.42</v>
      </c>
      <c r="N170" s="119">
        <v>3.4514477683570628</v>
      </c>
      <c r="O170" s="59">
        <f t="shared" si="74"/>
        <v>143</v>
      </c>
      <c r="P170" s="58">
        <f t="shared" si="75"/>
        <v>-0.22</v>
      </c>
      <c r="Q170" s="64">
        <f t="shared" si="68"/>
        <v>-1.17</v>
      </c>
      <c r="R170" s="64">
        <f t="shared" si="60"/>
        <v>-0.64</v>
      </c>
      <c r="S170" s="26">
        <f t="shared" si="61"/>
        <v>2</v>
      </c>
      <c r="T170" s="26">
        <f t="shared" si="66"/>
        <v>20</v>
      </c>
      <c r="U170" s="23">
        <f t="shared" si="62"/>
        <v>0</v>
      </c>
      <c r="V170" s="19">
        <f t="shared" si="63"/>
        <v>0</v>
      </c>
      <c r="W170" s="23" t="str">
        <f t="shared" si="64"/>
        <v>ВВ</v>
      </c>
      <c r="X170" s="17">
        <f t="shared" si="65"/>
        <v>0</v>
      </c>
      <c r="Y170" s="1"/>
    </row>
    <row r="171" spans="2:25" ht="15" outlineLevel="2" x14ac:dyDescent="0.25">
      <c r="B171" s="176">
        <v>134</v>
      </c>
      <c r="C171" s="178" t="s">
        <v>174</v>
      </c>
      <c r="D171" s="170">
        <v>409.42</v>
      </c>
      <c r="E171" s="5">
        <v>440.88</v>
      </c>
      <c r="F171" s="13">
        <v>201.54</v>
      </c>
      <c r="G171" s="10">
        <f t="shared" si="69"/>
        <v>1.08</v>
      </c>
      <c r="H171" s="58">
        <f t="shared" si="70"/>
        <v>8.0000000000000071E-2</v>
      </c>
      <c r="I171" s="3">
        <f t="shared" si="67"/>
        <v>167</v>
      </c>
      <c r="J171" s="58">
        <f t="shared" si="71"/>
        <v>-0.96</v>
      </c>
      <c r="K171" s="81">
        <v>5755.4</v>
      </c>
      <c r="L171" s="112">
        <f t="shared" si="72"/>
        <v>13.1</v>
      </c>
      <c r="M171" s="58">
        <f t="shared" si="73"/>
        <v>-0.18</v>
      </c>
      <c r="N171" s="119">
        <v>1.9996800511918094</v>
      </c>
      <c r="O171" s="59">
        <f t="shared" si="74"/>
        <v>220</v>
      </c>
      <c r="P171" s="58">
        <f t="shared" si="75"/>
        <v>0.2</v>
      </c>
      <c r="Q171" s="64">
        <f t="shared" si="68"/>
        <v>-0.87999999999999989</v>
      </c>
      <c r="R171" s="64">
        <f t="shared" si="60"/>
        <v>2.0000000000000018E-2</v>
      </c>
      <c r="S171" s="26">
        <f t="shared" si="61"/>
        <v>2</v>
      </c>
      <c r="T171" s="26">
        <f t="shared" si="66"/>
        <v>10</v>
      </c>
      <c r="U171" s="23">
        <f t="shared" si="62"/>
        <v>0</v>
      </c>
      <c r="V171" s="19">
        <f t="shared" si="63"/>
        <v>0</v>
      </c>
      <c r="W171" s="23">
        <f t="shared" si="64"/>
        <v>0</v>
      </c>
      <c r="X171" s="17" t="str">
        <f t="shared" si="65"/>
        <v>ВА</v>
      </c>
      <c r="Y171" s="1"/>
    </row>
    <row r="172" spans="2:25" ht="15" outlineLevel="2" x14ac:dyDescent="0.25">
      <c r="B172" s="176">
        <v>135</v>
      </c>
      <c r="C172" s="178" t="s">
        <v>175</v>
      </c>
      <c r="D172" s="170">
        <v>564.48</v>
      </c>
      <c r="E172" s="5">
        <v>463.71</v>
      </c>
      <c r="F172" s="13">
        <v>266.77</v>
      </c>
      <c r="G172" s="10">
        <f t="shared" si="69"/>
        <v>0.82</v>
      </c>
      <c r="H172" s="58">
        <f t="shared" si="70"/>
        <v>-0.18000000000000005</v>
      </c>
      <c r="I172" s="3">
        <f t="shared" si="67"/>
        <v>210</v>
      </c>
      <c r="J172" s="58">
        <f t="shared" si="71"/>
        <v>-1.47</v>
      </c>
      <c r="K172" s="81">
        <v>5514.1</v>
      </c>
      <c r="L172" s="112">
        <f t="shared" si="72"/>
        <v>11.9</v>
      </c>
      <c r="M172" s="58">
        <f t="shared" si="73"/>
        <v>-7.0000000000000007E-2</v>
      </c>
      <c r="N172" s="119">
        <v>1.8317069268916975</v>
      </c>
      <c r="O172" s="59">
        <f t="shared" si="74"/>
        <v>253</v>
      </c>
      <c r="P172" s="58">
        <f t="shared" si="75"/>
        <v>0.38</v>
      </c>
      <c r="Q172" s="64">
        <f t="shared" si="68"/>
        <v>-1.65</v>
      </c>
      <c r="R172" s="64">
        <f t="shared" si="60"/>
        <v>0.31</v>
      </c>
      <c r="S172" s="26">
        <f t="shared" si="61"/>
        <v>2</v>
      </c>
      <c r="T172" s="26">
        <f t="shared" si="66"/>
        <v>10</v>
      </c>
      <c r="U172" s="23">
        <f t="shared" si="62"/>
        <v>0</v>
      </c>
      <c r="V172" s="19">
        <f t="shared" si="63"/>
        <v>0</v>
      </c>
      <c r="W172" s="23">
        <f t="shared" si="64"/>
        <v>0</v>
      </c>
      <c r="X172" s="17" t="str">
        <f t="shared" si="65"/>
        <v>ВА</v>
      </c>
      <c r="Y172" s="1"/>
    </row>
    <row r="173" spans="2:25" ht="15" outlineLevel="2" x14ac:dyDescent="0.25">
      <c r="B173" s="176">
        <v>136</v>
      </c>
      <c r="C173" s="178" t="s">
        <v>176</v>
      </c>
      <c r="D173" s="170">
        <v>333.48</v>
      </c>
      <c r="E173" s="5">
        <v>258.10000000000002</v>
      </c>
      <c r="F173" s="13">
        <v>197.38</v>
      </c>
      <c r="G173" s="10">
        <f t="shared" si="69"/>
        <v>0.77</v>
      </c>
      <c r="H173" s="58">
        <f t="shared" si="70"/>
        <v>-0.22999999999999998</v>
      </c>
      <c r="I173" s="3">
        <f t="shared" si="67"/>
        <v>279</v>
      </c>
      <c r="J173" s="58">
        <f t="shared" si="71"/>
        <v>-2.2799999999999998</v>
      </c>
      <c r="K173" s="81">
        <v>4343</v>
      </c>
      <c r="L173" s="112">
        <f t="shared" si="72"/>
        <v>16.8</v>
      </c>
      <c r="M173" s="58">
        <f t="shared" si="73"/>
        <v>-0.51</v>
      </c>
      <c r="N173" s="119">
        <v>0.99984002559590468</v>
      </c>
      <c r="O173" s="59">
        <f t="shared" si="74"/>
        <v>258</v>
      </c>
      <c r="P173" s="58">
        <f t="shared" si="75"/>
        <v>0.41</v>
      </c>
      <c r="Q173" s="64">
        <f t="shared" si="68"/>
        <v>-2.5099999999999998</v>
      </c>
      <c r="R173" s="64">
        <f t="shared" si="60"/>
        <v>-0.10000000000000003</v>
      </c>
      <c r="S173" s="26">
        <f t="shared" si="61"/>
        <v>2</v>
      </c>
      <c r="T173" s="26">
        <f t="shared" si="66"/>
        <v>20</v>
      </c>
      <c r="U173" s="23">
        <f t="shared" si="62"/>
        <v>0</v>
      </c>
      <c r="V173" s="19">
        <f t="shared" si="63"/>
        <v>0</v>
      </c>
      <c r="W173" s="23" t="str">
        <f t="shared" si="64"/>
        <v>ВВ</v>
      </c>
      <c r="X173" s="17">
        <f t="shared" si="65"/>
        <v>0</v>
      </c>
      <c r="Y173" s="1"/>
    </row>
    <row r="174" spans="2:25" ht="15" outlineLevel="2" x14ac:dyDescent="0.25">
      <c r="B174" s="176">
        <v>137</v>
      </c>
      <c r="C174" s="178" t="s">
        <v>177</v>
      </c>
      <c r="D174" s="170">
        <v>384.59</v>
      </c>
      <c r="E174" s="5">
        <v>342.91</v>
      </c>
      <c r="F174" s="13">
        <v>108.69</v>
      </c>
      <c r="G174" s="10">
        <f t="shared" si="69"/>
        <v>0.89</v>
      </c>
      <c r="H174" s="58">
        <f t="shared" si="70"/>
        <v>-0.10999999999999999</v>
      </c>
      <c r="I174" s="3">
        <f t="shared" si="67"/>
        <v>116</v>
      </c>
      <c r="J174" s="58">
        <f t="shared" si="71"/>
        <v>-0.36</v>
      </c>
      <c r="K174" s="81">
        <v>6158.3</v>
      </c>
      <c r="L174" s="112">
        <f t="shared" si="72"/>
        <v>18</v>
      </c>
      <c r="M174" s="58">
        <f t="shared" si="73"/>
        <v>-0.62</v>
      </c>
      <c r="N174" s="119">
        <v>2.8955367141257398</v>
      </c>
      <c r="O174" s="59">
        <f t="shared" si="74"/>
        <v>118</v>
      </c>
      <c r="P174" s="58">
        <f t="shared" si="75"/>
        <v>-0.36</v>
      </c>
      <c r="Q174" s="64">
        <f t="shared" si="68"/>
        <v>-0.47</v>
      </c>
      <c r="R174" s="64">
        <f t="shared" si="60"/>
        <v>-0.98</v>
      </c>
      <c r="S174" s="26">
        <f t="shared" si="61"/>
        <v>2</v>
      </c>
      <c r="T174" s="26">
        <f t="shared" si="66"/>
        <v>20</v>
      </c>
      <c r="U174" s="23">
        <f t="shared" si="62"/>
        <v>0</v>
      </c>
      <c r="V174" s="19">
        <f t="shared" si="63"/>
        <v>0</v>
      </c>
      <c r="W174" s="23" t="str">
        <f t="shared" si="64"/>
        <v>ВВ</v>
      </c>
      <c r="X174" s="17">
        <f t="shared" si="65"/>
        <v>0</v>
      </c>
      <c r="Y174" s="1"/>
    </row>
    <row r="175" spans="2:25" ht="15" outlineLevel="2" x14ac:dyDescent="0.25">
      <c r="B175" s="176">
        <v>138</v>
      </c>
      <c r="C175" s="178" t="s">
        <v>178</v>
      </c>
      <c r="D175" s="170">
        <v>317.74</v>
      </c>
      <c r="E175" s="5">
        <v>276.47000000000003</v>
      </c>
      <c r="F175" s="13">
        <v>112.27</v>
      </c>
      <c r="G175" s="10">
        <f t="shared" si="69"/>
        <v>0.87</v>
      </c>
      <c r="H175" s="58">
        <f t="shared" si="70"/>
        <v>-0.13</v>
      </c>
      <c r="I175" s="3">
        <f t="shared" si="67"/>
        <v>148</v>
      </c>
      <c r="J175" s="58">
        <f t="shared" si="71"/>
        <v>-0.74</v>
      </c>
      <c r="K175" s="81">
        <v>5338</v>
      </c>
      <c r="L175" s="112">
        <f t="shared" si="72"/>
        <v>19.3</v>
      </c>
      <c r="M175" s="58">
        <f t="shared" si="73"/>
        <v>-0.74</v>
      </c>
      <c r="N175" s="119">
        <v>1.7317229243321068</v>
      </c>
      <c r="O175" s="59">
        <f t="shared" si="74"/>
        <v>160</v>
      </c>
      <c r="P175" s="58">
        <f t="shared" si="75"/>
        <v>-0.13</v>
      </c>
      <c r="Q175" s="64">
        <f t="shared" si="68"/>
        <v>-0.87</v>
      </c>
      <c r="R175" s="64">
        <f t="shared" si="60"/>
        <v>-0.87</v>
      </c>
      <c r="S175" s="26">
        <f t="shared" si="61"/>
        <v>2</v>
      </c>
      <c r="T175" s="26">
        <f t="shared" si="66"/>
        <v>20</v>
      </c>
      <c r="U175" s="23">
        <f t="shared" si="62"/>
        <v>0</v>
      </c>
      <c r="V175" s="19">
        <f t="shared" si="63"/>
        <v>0</v>
      </c>
      <c r="W175" s="23" t="str">
        <f t="shared" si="64"/>
        <v>ВВ</v>
      </c>
      <c r="X175" s="17">
        <f t="shared" si="65"/>
        <v>0</v>
      </c>
      <c r="Y175" s="1"/>
    </row>
    <row r="176" spans="2:25" ht="15" outlineLevel="2" x14ac:dyDescent="0.25">
      <c r="B176" s="176">
        <v>139</v>
      </c>
      <c r="C176" s="178" t="s">
        <v>179</v>
      </c>
      <c r="D176" s="170">
        <v>504.63</v>
      </c>
      <c r="E176" s="5">
        <v>407.49</v>
      </c>
      <c r="F176" s="13">
        <v>357.14</v>
      </c>
      <c r="G176" s="10">
        <f t="shared" si="69"/>
        <v>0.81</v>
      </c>
      <c r="H176" s="58">
        <f t="shared" si="70"/>
        <v>-0.18999999999999995</v>
      </c>
      <c r="I176" s="3">
        <f t="shared" si="67"/>
        <v>320</v>
      </c>
      <c r="J176" s="58">
        <f t="shared" si="71"/>
        <v>-2.76</v>
      </c>
      <c r="K176" s="81">
        <v>6043.6</v>
      </c>
      <c r="L176" s="112">
        <f t="shared" si="72"/>
        <v>14.8</v>
      </c>
      <c r="M176" s="58">
        <f t="shared" si="73"/>
        <v>-0.33</v>
      </c>
      <c r="N176" s="119">
        <v>1.7757158854583268</v>
      </c>
      <c r="O176" s="59">
        <f t="shared" si="74"/>
        <v>229</v>
      </c>
      <c r="P176" s="58">
        <f t="shared" si="75"/>
        <v>0.25</v>
      </c>
      <c r="Q176" s="64">
        <f t="shared" si="68"/>
        <v>-2.9499999999999997</v>
      </c>
      <c r="R176" s="64">
        <f t="shared" si="60"/>
        <v>-8.0000000000000016E-2</v>
      </c>
      <c r="S176" s="26">
        <f t="shared" si="61"/>
        <v>2</v>
      </c>
      <c r="T176" s="26">
        <f t="shared" si="66"/>
        <v>20</v>
      </c>
      <c r="U176" s="23">
        <f t="shared" si="62"/>
        <v>0</v>
      </c>
      <c r="V176" s="19">
        <f t="shared" si="63"/>
        <v>0</v>
      </c>
      <c r="W176" s="23" t="str">
        <f t="shared" si="64"/>
        <v>ВВ</v>
      </c>
      <c r="X176" s="17">
        <f t="shared" si="65"/>
        <v>0</v>
      </c>
      <c r="Y176" s="1"/>
    </row>
    <row r="177" spans="2:26" ht="15" outlineLevel="2" x14ac:dyDescent="0.25">
      <c r="B177" s="176">
        <v>140</v>
      </c>
      <c r="C177" s="178" t="s">
        <v>180</v>
      </c>
      <c r="D177" s="170">
        <v>483.17</v>
      </c>
      <c r="E177" s="5">
        <v>351.63</v>
      </c>
      <c r="F177" s="13">
        <v>439.54</v>
      </c>
      <c r="G177" s="10">
        <f t="shared" si="69"/>
        <v>0.73</v>
      </c>
      <c r="H177" s="58">
        <f t="shared" si="70"/>
        <v>-0.27</v>
      </c>
      <c r="I177" s="3">
        <f t="shared" si="67"/>
        <v>456</v>
      </c>
      <c r="J177" s="58">
        <f t="shared" si="71"/>
        <v>-4.3600000000000003</v>
      </c>
      <c r="K177" s="81">
        <v>5012.7</v>
      </c>
      <c r="L177" s="112">
        <f t="shared" si="72"/>
        <v>14.3</v>
      </c>
      <c r="M177" s="58">
        <f t="shared" si="73"/>
        <v>-0.28999999999999998</v>
      </c>
      <c r="N177" s="119">
        <v>1.9996800511918094</v>
      </c>
      <c r="O177" s="59">
        <f t="shared" si="74"/>
        <v>176</v>
      </c>
      <c r="P177" s="58">
        <f t="shared" si="75"/>
        <v>-0.04</v>
      </c>
      <c r="Q177" s="64">
        <f t="shared" si="68"/>
        <v>-4.6300000000000008</v>
      </c>
      <c r="R177" s="64">
        <f t="shared" si="60"/>
        <v>-0.32999999999999996</v>
      </c>
      <c r="S177" s="26">
        <f t="shared" si="61"/>
        <v>2</v>
      </c>
      <c r="T177" s="26">
        <f t="shared" si="66"/>
        <v>20</v>
      </c>
      <c r="U177" s="23">
        <f t="shared" si="62"/>
        <v>0</v>
      </c>
      <c r="V177" s="19">
        <f t="shared" si="63"/>
        <v>0</v>
      </c>
      <c r="W177" s="23" t="str">
        <f t="shared" si="64"/>
        <v>ВВ</v>
      </c>
      <c r="X177" s="17">
        <f t="shared" si="65"/>
        <v>0</v>
      </c>
      <c r="Y177" s="1"/>
    </row>
    <row r="178" spans="2:26" ht="15" outlineLevel="2" x14ac:dyDescent="0.25">
      <c r="B178" s="176">
        <v>141</v>
      </c>
      <c r="C178" s="178" t="s">
        <v>181</v>
      </c>
      <c r="D178" s="170">
        <v>775.2</v>
      </c>
      <c r="E178" s="5">
        <v>697.97</v>
      </c>
      <c r="F178" s="13">
        <v>216.23</v>
      </c>
      <c r="G178" s="10">
        <f t="shared" si="69"/>
        <v>0.9</v>
      </c>
      <c r="H178" s="58">
        <f t="shared" si="70"/>
        <v>-9.9999999999999978E-2</v>
      </c>
      <c r="I178" s="3">
        <f t="shared" si="67"/>
        <v>113</v>
      </c>
      <c r="J178" s="58">
        <f t="shared" si="71"/>
        <v>-0.33</v>
      </c>
      <c r="K178" s="81">
        <v>8221.1</v>
      </c>
      <c r="L178" s="112">
        <f t="shared" si="72"/>
        <v>11.8</v>
      </c>
      <c r="M178" s="58">
        <f t="shared" si="73"/>
        <v>-0.06</v>
      </c>
      <c r="N178" s="119">
        <v>3.7383999999999999</v>
      </c>
      <c r="O178" s="59">
        <f t="shared" si="74"/>
        <v>187</v>
      </c>
      <c r="P178" s="58">
        <f t="shared" si="75"/>
        <v>0.02</v>
      </c>
      <c r="Q178" s="64">
        <f t="shared" si="68"/>
        <v>-0.43</v>
      </c>
      <c r="R178" s="64">
        <f t="shared" si="60"/>
        <v>-3.9999999999999994E-2</v>
      </c>
      <c r="S178" s="26">
        <f t="shared" si="61"/>
        <v>2</v>
      </c>
      <c r="T178" s="26">
        <f t="shared" si="66"/>
        <v>20</v>
      </c>
      <c r="U178" s="23">
        <f t="shared" si="62"/>
        <v>0</v>
      </c>
      <c r="V178" s="19">
        <f t="shared" si="63"/>
        <v>0</v>
      </c>
      <c r="W178" s="23" t="str">
        <f t="shared" si="64"/>
        <v>ВВ</v>
      </c>
      <c r="X178" s="17">
        <f t="shared" si="65"/>
        <v>0</v>
      </c>
      <c r="Y178" s="1"/>
      <c r="Z178" s="160"/>
    </row>
    <row r="179" spans="2:26" ht="15" outlineLevel="2" x14ac:dyDescent="0.25">
      <c r="B179" s="176">
        <v>142</v>
      </c>
      <c r="C179" s="178" t="s">
        <v>182</v>
      </c>
      <c r="D179" s="170">
        <v>852.16</v>
      </c>
      <c r="E179" s="5">
        <v>804.41</v>
      </c>
      <c r="F179" s="13">
        <v>145.75</v>
      </c>
      <c r="G179" s="10">
        <f t="shared" si="69"/>
        <v>0.94</v>
      </c>
      <c r="H179" s="58">
        <f t="shared" si="70"/>
        <v>-6.0000000000000053E-2</v>
      </c>
      <c r="I179" s="3">
        <f t="shared" si="67"/>
        <v>66</v>
      </c>
      <c r="J179" s="58">
        <f t="shared" si="71"/>
        <v>0.22</v>
      </c>
      <c r="K179" s="81">
        <v>5658.1</v>
      </c>
      <c r="L179" s="112">
        <f t="shared" si="72"/>
        <v>7</v>
      </c>
      <c r="M179" s="58">
        <f t="shared" si="73"/>
        <v>0.37</v>
      </c>
      <c r="N179" s="119">
        <v>1.8560000000000001</v>
      </c>
      <c r="O179" s="59">
        <f t="shared" si="74"/>
        <v>433</v>
      </c>
      <c r="P179" s="58">
        <f t="shared" si="75"/>
        <v>1.37</v>
      </c>
      <c r="Q179" s="64">
        <f t="shared" si="68"/>
        <v>0.15999999999999995</v>
      </c>
      <c r="R179" s="64">
        <f t="shared" si="60"/>
        <v>1.7400000000000002</v>
      </c>
      <c r="S179" s="26">
        <f t="shared" si="61"/>
        <v>1</v>
      </c>
      <c r="T179" s="26">
        <f t="shared" si="66"/>
        <v>10</v>
      </c>
      <c r="U179" s="23">
        <f t="shared" si="62"/>
        <v>0</v>
      </c>
      <c r="V179" s="19" t="str">
        <f t="shared" si="63"/>
        <v>АА</v>
      </c>
      <c r="W179" s="23">
        <f t="shared" si="64"/>
        <v>0</v>
      </c>
      <c r="X179" s="17">
        <f t="shared" si="65"/>
        <v>0</v>
      </c>
      <c r="Y179" s="1"/>
    </row>
    <row r="180" spans="2:26" ht="15" outlineLevel="2" x14ac:dyDescent="0.25">
      <c r="B180" s="176">
        <v>143</v>
      </c>
      <c r="C180" s="178" t="s">
        <v>183</v>
      </c>
      <c r="D180" s="170">
        <v>1276.3499999999999</v>
      </c>
      <c r="E180" s="5">
        <v>1161.93</v>
      </c>
      <c r="F180" s="13">
        <v>417.42</v>
      </c>
      <c r="G180" s="10">
        <f t="shared" si="69"/>
        <v>0.91</v>
      </c>
      <c r="H180" s="58">
        <f t="shared" si="70"/>
        <v>-8.9999999999999969E-2</v>
      </c>
      <c r="I180" s="3">
        <f t="shared" si="67"/>
        <v>131</v>
      </c>
      <c r="J180" s="58">
        <f t="shared" si="71"/>
        <v>-0.54</v>
      </c>
      <c r="K180" s="81">
        <v>11060.2</v>
      </c>
      <c r="L180" s="112">
        <f t="shared" si="72"/>
        <v>9.5</v>
      </c>
      <c r="M180" s="58">
        <f t="shared" si="73"/>
        <v>0.14000000000000001</v>
      </c>
      <c r="N180" s="119">
        <v>5.2080000000000002</v>
      </c>
      <c r="O180" s="59">
        <f t="shared" si="74"/>
        <v>223</v>
      </c>
      <c r="P180" s="58">
        <f t="shared" si="75"/>
        <v>0.22</v>
      </c>
      <c r="Q180" s="64">
        <f t="shared" si="68"/>
        <v>-0.63</v>
      </c>
      <c r="R180" s="64">
        <f t="shared" si="60"/>
        <v>0.36</v>
      </c>
      <c r="S180" s="26">
        <f t="shared" si="61"/>
        <v>2</v>
      </c>
      <c r="T180" s="26">
        <f t="shared" si="66"/>
        <v>10</v>
      </c>
      <c r="U180" s="23">
        <f t="shared" si="62"/>
        <v>0</v>
      </c>
      <c r="V180" s="19">
        <f t="shared" si="63"/>
        <v>0</v>
      </c>
      <c r="W180" s="23">
        <f t="shared" si="64"/>
        <v>0</v>
      </c>
      <c r="X180" s="17" t="str">
        <f t="shared" si="65"/>
        <v>ВА</v>
      </c>
      <c r="Y180" s="1"/>
    </row>
    <row r="181" spans="2:26" ht="15" outlineLevel="2" x14ac:dyDescent="0.25">
      <c r="B181" s="176">
        <v>144</v>
      </c>
      <c r="C181" s="178" t="s">
        <v>184</v>
      </c>
      <c r="D181" s="170">
        <v>285.22000000000003</v>
      </c>
      <c r="E181" s="5">
        <v>251.92</v>
      </c>
      <c r="F181" s="13">
        <v>84.29</v>
      </c>
      <c r="G181" s="10">
        <f t="shared" si="69"/>
        <v>0.88</v>
      </c>
      <c r="H181" s="58">
        <f t="shared" si="70"/>
        <v>-0.12</v>
      </c>
      <c r="I181" s="3">
        <f t="shared" si="67"/>
        <v>122</v>
      </c>
      <c r="J181" s="58">
        <f t="shared" si="71"/>
        <v>-0.43</v>
      </c>
      <c r="K181" s="81">
        <v>6679.4</v>
      </c>
      <c r="L181" s="112">
        <f t="shared" si="72"/>
        <v>26.5</v>
      </c>
      <c r="M181" s="58">
        <f t="shared" si="73"/>
        <v>-1.39</v>
      </c>
      <c r="N181" s="119">
        <v>2.6760000000000002</v>
      </c>
      <c r="O181" s="59">
        <f t="shared" si="74"/>
        <v>94</v>
      </c>
      <c r="P181" s="58">
        <f t="shared" si="75"/>
        <v>-0.49</v>
      </c>
      <c r="Q181" s="64">
        <f t="shared" si="68"/>
        <v>-0.55000000000000004</v>
      </c>
      <c r="R181" s="64">
        <f t="shared" si="60"/>
        <v>-1.88</v>
      </c>
      <c r="S181" s="26">
        <f t="shared" si="61"/>
        <v>2</v>
      </c>
      <c r="T181" s="26">
        <f t="shared" si="66"/>
        <v>20</v>
      </c>
      <c r="U181" s="23">
        <f t="shared" si="62"/>
        <v>0</v>
      </c>
      <c r="V181" s="19">
        <f t="shared" si="63"/>
        <v>0</v>
      </c>
      <c r="W181" s="23" t="str">
        <f t="shared" si="64"/>
        <v>ВВ</v>
      </c>
      <c r="X181" s="17">
        <f t="shared" si="65"/>
        <v>0</v>
      </c>
      <c r="Y181" s="1"/>
    </row>
    <row r="182" spans="2:26" ht="15" outlineLevel="2" x14ac:dyDescent="0.25">
      <c r="B182" s="176">
        <v>145</v>
      </c>
      <c r="C182" s="178" t="s">
        <v>185</v>
      </c>
      <c r="D182" s="170">
        <v>1809.8</v>
      </c>
      <c r="E182" s="5">
        <v>1670.1</v>
      </c>
      <c r="F182" s="13">
        <v>244.7</v>
      </c>
      <c r="G182" s="10">
        <f t="shared" si="69"/>
        <v>0.92</v>
      </c>
      <c r="H182" s="58">
        <f t="shared" si="70"/>
        <v>-7.999999999999996E-2</v>
      </c>
      <c r="I182" s="3">
        <f t="shared" si="67"/>
        <v>53</v>
      </c>
      <c r="J182" s="58">
        <f t="shared" si="71"/>
        <v>0.38</v>
      </c>
      <c r="K182" s="81">
        <v>9556.6</v>
      </c>
      <c r="L182" s="112">
        <f t="shared" si="72"/>
        <v>5.7</v>
      </c>
      <c r="M182" s="58">
        <f t="shared" si="73"/>
        <v>0.49</v>
      </c>
      <c r="N182" s="119">
        <v>4.6688000000000001</v>
      </c>
      <c r="O182" s="59">
        <f t="shared" si="74"/>
        <v>358</v>
      </c>
      <c r="P182" s="58">
        <f t="shared" si="75"/>
        <v>0.96</v>
      </c>
      <c r="Q182" s="64">
        <f t="shared" si="68"/>
        <v>0.30000000000000004</v>
      </c>
      <c r="R182" s="64">
        <f t="shared" ref="R182:R245" si="76">M182+P182</f>
        <v>1.45</v>
      </c>
      <c r="S182" s="26">
        <f t="shared" si="61"/>
        <v>1</v>
      </c>
      <c r="T182" s="26">
        <f t="shared" si="66"/>
        <v>10</v>
      </c>
      <c r="U182" s="23">
        <f t="shared" si="62"/>
        <v>0</v>
      </c>
      <c r="V182" s="19" t="str">
        <f t="shared" si="63"/>
        <v>АА</v>
      </c>
      <c r="W182" s="23">
        <f t="shared" si="64"/>
        <v>0</v>
      </c>
      <c r="X182" s="17">
        <f t="shared" si="65"/>
        <v>0</v>
      </c>
      <c r="Y182" s="1"/>
    </row>
    <row r="183" spans="2:26" ht="15" outlineLevel="2" x14ac:dyDescent="0.25">
      <c r="B183" s="176">
        <v>146</v>
      </c>
      <c r="C183" s="178" t="s">
        <v>186</v>
      </c>
      <c r="D183" s="170">
        <v>414.27</v>
      </c>
      <c r="E183" s="5">
        <v>343.4</v>
      </c>
      <c r="F183" s="13">
        <v>135.87</v>
      </c>
      <c r="G183" s="10">
        <f t="shared" si="69"/>
        <v>0.83</v>
      </c>
      <c r="H183" s="58">
        <f t="shared" si="70"/>
        <v>-0.17000000000000004</v>
      </c>
      <c r="I183" s="3">
        <f t="shared" si="67"/>
        <v>144</v>
      </c>
      <c r="J183" s="58">
        <f t="shared" si="71"/>
        <v>-0.69</v>
      </c>
      <c r="K183" s="81">
        <v>7708.8</v>
      </c>
      <c r="L183" s="112">
        <f t="shared" si="72"/>
        <v>22.4</v>
      </c>
      <c r="M183" s="58">
        <f t="shared" si="73"/>
        <v>-1.02</v>
      </c>
      <c r="N183" s="119">
        <v>2.9239999999999999</v>
      </c>
      <c r="O183" s="59">
        <f t="shared" si="74"/>
        <v>117</v>
      </c>
      <c r="P183" s="58">
        <f t="shared" si="75"/>
        <v>-0.36</v>
      </c>
      <c r="Q183" s="64">
        <f t="shared" si="68"/>
        <v>-0.86</v>
      </c>
      <c r="R183" s="64">
        <f t="shared" si="76"/>
        <v>-1.38</v>
      </c>
      <c r="S183" s="26">
        <f t="shared" si="61"/>
        <v>2</v>
      </c>
      <c r="T183" s="26">
        <f t="shared" si="66"/>
        <v>20</v>
      </c>
      <c r="U183" s="23">
        <f t="shared" si="62"/>
        <v>0</v>
      </c>
      <c r="V183" s="19">
        <f t="shared" si="63"/>
        <v>0</v>
      </c>
      <c r="W183" s="23" t="str">
        <f t="shared" si="64"/>
        <v>ВВ</v>
      </c>
      <c r="X183" s="17">
        <f t="shared" si="65"/>
        <v>0</v>
      </c>
      <c r="Y183" s="1"/>
    </row>
    <row r="184" spans="2:26" ht="15" outlineLevel="2" x14ac:dyDescent="0.25">
      <c r="B184" s="176">
        <v>147</v>
      </c>
      <c r="C184" s="178" t="s">
        <v>187</v>
      </c>
      <c r="D184" s="170">
        <v>2252.67</v>
      </c>
      <c r="E184" s="5">
        <v>2054.0700000000002</v>
      </c>
      <c r="F184" s="13">
        <v>666.6</v>
      </c>
      <c r="G184" s="10">
        <f t="shared" si="69"/>
        <v>0.91</v>
      </c>
      <c r="H184" s="58">
        <f t="shared" si="70"/>
        <v>-8.9999999999999969E-2</v>
      </c>
      <c r="I184" s="3">
        <f t="shared" si="67"/>
        <v>118</v>
      </c>
      <c r="J184" s="58">
        <f t="shared" si="71"/>
        <v>-0.39</v>
      </c>
      <c r="K184" s="81">
        <v>25282.7</v>
      </c>
      <c r="L184" s="112">
        <f t="shared" si="72"/>
        <v>12.3</v>
      </c>
      <c r="M184" s="58">
        <f t="shared" si="73"/>
        <v>-0.11</v>
      </c>
      <c r="N184" s="119">
        <v>15.3</v>
      </c>
      <c r="O184" s="59">
        <f t="shared" si="74"/>
        <v>134</v>
      </c>
      <c r="P184" s="58">
        <f t="shared" si="75"/>
        <v>-0.27</v>
      </c>
      <c r="Q184" s="64">
        <f t="shared" si="68"/>
        <v>-0.48</v>
      </c>
      <c r="R184" s="64">
        <f t="shared" si="76"/>
        <v>-0.38</v>
      </c>
      <c r="S184" s="26">
        <f t="shared" si="61"/>
        <v>2</v>
      </c>
      <c r="T184" s="26">
        <f t="shared" si="66"/>
        <v>20</v>
      </c>
      <c r="U184" s="23">
        <f t="shared" si="62"/>
        <v>0</v>
      </c>
      <c r="V184" s="19">
        <f t="shared" si="63"/>
        <v>0</v>
      </c>
      <c r="W184" s="23" t="str">
        <f t="shared" si="64"/>
        <v>ВВ</v>
      </c>
      <c r="X184" s="17">
        <f t="shared" si="65"/>
        <v>0</v>
      </c>
      <c r="Y184" s="1"/>
    </row>
    <row r="185" spans="2:26" ht="15" outlineLevel="2" x14ac:dyDescent="0.25">
      <c r="B185" s="176">
        <v>148</v>
      </c>
      <c r="C185" s="178" t="s">
        <v>188</v>
      </c>
      <c r="D185" s="170">
        <v>794.16</v>
      </c>
      <c r="E185" s="5">
        <v>712.85</v>
      </c>
      <c r="F185" s="13">
        <v>155.31</v>
      </c>
      <c r="G185" s="10">
        <f t="shared" si="69"/>
        <v>0.9</v>
      </c>
      <c r="H185" s="58">
        <f t="shared" si="70"/>
        <v>-9.9999999999999978E-2</v>
      </c>
      <c r="I185" s="3">
        <f t="shared" si="67"/>
        <v>80</v>
      </c>
      <c r="J185" s="58">
        <f t="shared" si="71"/>
        <v>0.06</v>
      </c>
      <c r="K185" s="81">
        <v>6980.5</v>
      </c>
      <c r="L185" s="112">
        <f t="shared" si="72"/>
        <v>9.8000000000000007</v>
      </c>
      <c r="M185" s="58">
        <f t="shared" si="73"/>
        <v>0.12</v>
      </c>
      <c r="N185" s="119">
        <v>2.8</v>
      </c>
      <c r="O185" s="59">
        <f t="shared" si="74"/>
        <v>255</v>
      </c>
      <c r="P185" s="58">
        <f t="shared" si="75"/>
        <v>0.39</v>
      </c>
      <c r="Q185" s="64">
        <f t="shared" si="68"/>
        <v>-3.999999999999998E-2</v>
      </c>
      <c r="R185" s="64">
        <f t="shared" si="76"/>
        <v>0.51</v>
      </c>
      <c r="S185" s="26">
        <f t="shared" si="61"/>
        <v>2</v>
      </c>
      <c r="T185" s="26">
        <f t="shared" si="66"/>
        <v>10</v>
      </c>
      <c r="U185" s="23">
        <f t="shared" si="62"/>
        <v>0</v>
      </c>
      <c r="V185" s="19">
        <f t="shared" si="63"/>
        <v>0</v>
      </c>
      <c r="W185" s="23">
        <f t="shared" si="64"/>
        <v>0</v>
      </c>
      <c r="X185" s="17" t="str">
        <f t="shared" si="65"/>
        <v>ВА</v>
      </c>
      <c r="Y185" s="1"/>
    </row>
    <row r="186" spans="2:26" ht="15" outlineLevel="2" x14ac:dyDescent="0.25">
      <c r="B186" s="176">
        <v>149</v>
      </c>
      <c r="C186" s="178" t="s">
        <v>189</v>
      </c>
      <c r="D186" s="170">
        <v>786.05</v>
      </c>
      <c r="E186" s="5">
        <v>643.09</v>
      </c>
      <c r="F186" s="13">
        <v>272.95999999999998</v>
      </c>
      <c r="G186" s="10">
        <f t="shared" si="69"/>
        <v>0.82</v>
      </c>
      <c r="H186" s="58">
        <f t="shared" si="70"/>
        <v>-0.18000000000000005</v>
      </c>
      <c r="I186" s="3">
        <f t="shared" si="67"/>
        <v>155</v>
      </c>
      <c r="J186" s="58">
        <f t="shared" si="71"/>
        <v>-0.82</v>
      </c>
      <c r="K186" s="81">
        <v>8720.2999999999993</v>
      </c>
      <c r="L186" s="112">
        <f t="shared" si="72"/>
        <v>13.6</v>
      </c>
      <c r="M186" s="58">
        <f t="shared" si="73"/>
        <v>-0.23</v>
      </c>
      <c r="N186" s="119">
        <v>3.7</v>
      </c>
      <c r="O186" s="59">
        <f t="shared" si="74"/>
        <v>174</v>
      </c>
      <c r="P186" s="58">
        <f t="shared" si="75"/>
        <v>-0.05</v>
      </c>
      <c r="Q186" s="64">
        <f t="shared" si="68"/>
        <v>-1</v>
      </c>
      <c r="R186" s="64">
        <f t="shared" si="76"/>
        <v>-0.28000000000000003</v>
      </c>
      <c r="S186" s="26">
        <f t="shared" si="61"/>
        <v>2</v>
      </c>
      <c r="T186" s="26">
        <f t="shared" si="66"/>
        <v>20</v>
      </c>
      <c r="U186" s="23">
        <f t="shared" si="62"/>
        <v>0</v>
      </c>
      <c r="V186" s="19">
        <f t="shared" si="63"/>
        <v>0</v>
      </c>
      <c r="W186" s="23" t="str">
        <f t="shared" si="64"/>
        <v>ВВ</v>
      </c>
      <c r="X186" s="17">
        <f t="shared" si="65"/>
        <v>0</v>
      </c>
      <c r="Y186" s="1"/>
    </row>
    <row r="187" spans="2:26" ht="15" outlineLevel="2" x14ac:dyDescent="0.25">
      <c r="B187" s="176">
        <v>150</v>
      </c>
      <c r="C187" s="178" t="s">
        <v>190</v>
      </c>
      <c r="D187" s="170">
        <v>1108.53</v>
      </c>
      <c r="E187" s="5">
        <v>1014.14</v>
      </c>
      <c r="F187" s="13">
        <v>264.39</v>
      </c>
      <c r="G187" s="10">
        <f t="shared" si="69"/>
        <v>0.91</v>
      </c>
      <c r="H187" s="58">
        <f t="shared" si="70"/>
        <v>-8.9999999999999969E-2</v>
      </c>
      <c r="I187" s="3">
        <f t="shared" si="67"/>
        <v>95</v>
      </c>
      <c r="J187" s="58">
        <f t="shared" si="71"/>
        <v>-0.12</v>
      </c>
      <c r="K187" s="81">
        <v>9321.2999999999993</v>
      </c>
      <c r="L187" s="112">
        <f t="shared" si="72"/>
        <v>9.1999999999999993</v>
      </c>
      <c r="M187" s="58">
        <f t="shared" si="73"/>
        <v>0.17</v>
      </c>
      <c r="N187" s="119">
        <v>5.4960000000000004</v>
      </c>
      <c r="O187" s="59">
        <f t="shared" si="74"/>
        <v>185</v>
      </c>
      <c r="P187" s="58">
        <f t="shared" si="75"/>
        <v>0.01</v>
      </c>
      <c r="Q187" s="64">
        <f t="shared" si="68"/>
        <v>-0.20999999999999996</v>
      </c>
      <c r="R187" s="64">
        <f t="shared" si="76"/>
        <v>0.18000000000000002</v>
      </c>
      <c r="S187" s="26">
        <f t="shared" si="61"/>
        <v>2</v>
      </c>
      <c r="T187" s="26">
        <f t="shared" si="66"/>
        <v>10</v>
      </c>
      <c r="U187" s="23">
        <f t="shared" si="62"/>
        <v>0</v>
      </c>
      <c r="V187" s="19">
        <f t="shared" si="63"/>
        <v>0</v>
      </c>
      <c r="W187" s="23">
        <f t="shared" si="64"/>
        <v>0</v>
      </c>
      <c r="X187" s="17" t="str">
        <f t="shared" si="65"/>
        <v>ВА</v>
      </c>
      <c r="Y187" s="1"/>
    </row>
    <row r="188" spans="2:26" ht="15" outlineLevel="2" x14ac:dyDescent="0.25">
      <c r="B188" s="176">
        <v>151</v>
      </c>
      <c r="C188" s="178" t="s">
        <v>191</v>
      </c>
      <c r="D188" s="170">
        <v>1312.26</v>
      </c>
      <c r="E188" s="5">
        <v>990.89</v>
      </c>
      <c r="F188" s="13">
        <v>975.37</v>
      </c>
      <c r="G188" s="10">
        <f t="shared" si="69"/>
        <v>0.76</v>
      </c>
      <c r="H188" s="58">
        <f t="shared" si="70"/>
        <v>-0.24</v>
      </c>
      <c r="I188" s="3">
        <f t="shared" si="67"/>
        <v>359</v>
      </c>
      <c r="J188" s="58">
        <f t="shared" si="71"/>
        <v>-3.22</v>
      </c>
      <c r="K188" s="81">
        <v>12337.1</v>
      </c>
      <c r="L188" s="112">
        <f t="shared" si="72"/>
        <v>12.5</v>
      </c>
      <c r="M188" s="58">
        <f t="shared" si="73"/>
        <v>-0.13</v>
      </c>
      <c r="N188" s="119">
        <v>5.6772</v>
      </c>
      <c r="O188" s="59">
        <f t="shared" si="74"/>
        <v>175</v>
      </c>
      <c r="P188" s="58">
        <f t="shared" si="75"/>
        <v>-0.04</v>
      </c>
      <c r="Q188" s="64">
        <f t="shared" si="68"/>
        <v>-3.46</v>
      </c>
      <c r="R188" s="64">
        <f t="shared" si="76"/>
        <v>-0.17</v>
      </c>
      <c r="S188" s="26">
        <f t="shared" si="61"/>
        <v>2</v>
      </c>
      <c r="T188" s="26">
        <f t="shared" si="66"/>
        <v>20</v>
      </c>
      <c r="U188" s="23">
        <f t="shared" si="62"/>
        <v>0</v>
      </c>
      <c r="V188" s="19">
        <f t="shared" si="63"/>
        <v>0</v>
      </c>
      <c r="W188" s="23" t="str">
        <f t="shared" si="64"/>
        <v>ВВ</v>
      </c>
      <c r="X188" s="17">
        <f t="shared" si="65"/>
        <v>0</v>
      </c>
      <c r="Y188" s="1"/>
    </row>
    <row r="189" spans="2:26" ht="15" outlineLevel="2" x14ac:dyDescent="0.25">
      <c r="B189" s="176">
        <v>152</v>
      </c>
      <c r="C189" s="178" t="s">
        <v>192</v>
      </c>
      <c r="D189" s="170">
        <v>3671.01</v>
      </c>
      <c r="E189" s="5">
        <v>3054.61</v>
      </c>
      <c r="F189" s="13">
        <v>2270.4</v>
      </c>
      <c r="G189" s="10">
        <f t="shared" si="69"/>
        <v>0.83</v>
      </c>
      <c r="H189" s="58">
        <f t="shared" si="70"/>
        <v>-0.17000000000000004</v>
      </c>
      <c r="I189" s="3">
        <f t="shared" si="67"/>
        <v>271</v>
      </c>
      <c r="J189" s="58">
        <f t="shared" si="71"/>
        <v>-2.1800000000000002</v>
      </c>
      <c r="K189" s="81">
        <v>25493.9</v>
      </c>
      <c r="L189" s="112">
        <f t="shared" si="72"/>
        <v>8.3000000000000007</v>
      </c>
      <c r="M189" s="58">
        <f t="shared" si="73"/>
        <v>0.25</v>
      </c>
      <c r="N189" s="119">
        <v>14.8</v>
      </c>
      <c r="O189" s="59">
        <f t="shared" si="74"/>
        <v>206</v>
      </c>
      <c r="P189" s="58">
        <f t="shared" si="75"/>
        <v>0.13</v>
      </c>
      <c r="Q189" s="64">
        <f t="shared" si="68"/>
        <v>-2.35</v>
      </c>
      <c r="R189" s="64">
        <f t="shared" si="76"/>
        <v>0.38</v>
      </c>
      <c r="S189" s="26">
        <f t="shared" si="61"/>
        <v>2</v>
      </c>
      <c r="T189" s="26">
        <f t="shared" si="66"/>
        <v>10</v>
      </c>
      <c r="U189" s="23">
        <f t="shared" si="62"/>
        <v>0</v>
      </c>
      <c r="V189" s="19">
        <f t="shared" si="63"/>
        <v>0</v>
      </c>
      <c r="W189" s="23">
        <f t="shared" si="64"/>
        <v>0</v>
      </c>
      <c r="X189" s="17" t="str">
        <f t="shared" si="65"/>
        <v>ВА</v>
      </c>
      <c r="Y189" s="1"/>
    </row>
    <row r="190" spans="2:26" ht="15" outlineLevel="2" x14ac:dyDescent="0.25">
      <c r="B190" s="176">
        <v>153</v>
      </c>
      <c r="C190" s="178" t="s">
        <v>193</v>
      </c>
      <c r="D190" s="170">
        <v>2835.31</v>
      </c>
      <c r="E190" s="5">
        <v>2694.57</v>
      </c>
      <c r="F190" s="13">
        <v>1184.75</v>
      </c>
      <c r="G190" s="10">
        <f t="shared" si="69"/>
        <v>0.95</v>
      </c>
      <c r="H190" s="58">
        <f t="shared" si="70"/>
        <v>-5.0000000000000044E-2</v>
      </c>
      <c r="I190" s="3">
        <f t="shared" si="67"/>
        <v>160</v>
      </c>
      <c r="J190" s="58">
        <f t="shared" si="71"/>
        <v>-0.88</v>
      </c>
      <c r="K190" s="81">
        <v>12370.7</v>
      </c>
      <c r="L190" s="112">
        <f t="shared" si="72"/>
        <v>4.5999999999999996</v>
      </c>
      <c r="M190" s="58">
        <f t="shared" si="73"/>
        <v>0.59</v>
      </c>
      <c r="N190" s="119">
        <v>6.6251999999999995</v>
      </c>
      <c r="O190" s="59">
        <f t="shared" si="74"/>
        <v>407</v>
      </c>
      <c r="P190" s="58">
        <f t="shared" si="75"/>
        <v>1.22</v>
      </c>
      <c r="Q190" s="64">
        <f t="shared" si="68"/>
        <v>-0.93</v>
      </c>
      <c r="R190" s="64">
        <f t="shared" si="76"/>
        <v>1.81</v>
      </c>
      <c r="S190" s="26">
        <f t="shared" si="61"/>
        <v>2</v>
      </c>
      <c r="T190" s="26">
        <f t="shared" si="66"/>
        <v>10</v>
      </c>
      <c r="U190" s="23">
        <f t="shared" si="62"/>
        <v>0</v>
      </c>
      <c r="V190" s="19">
        <f t="shared" si="63"/>
        <v>0</v>
      </c>
      <c r="W190" s="23">
        <f t="shared" si="64"/>
        <v>0</v>
      </c>
      <c r="X190" s="17" t="str">
        <f t="shared" si="65"/>
        <v>ВА</v>
      </c>
      <c r="Y190" s="1"/>
    </row>
    <row r="191" spans="2:26" ht="15" outlineLevel="2" x14ac:dyDescent="0.25">
      <c r="B191" s="176">
        <v>154</v>
      </c>
      <c r="C191" s="178" t="s">
        <v>194</v>
      </c>
      <c r="D191" s="170">
        <v>2891.17</v>
      </c>
      <c r="E191" s="5">
        <v>2560.0100000000002</v>
      </c>
      <c r="F191" s="13">
        <v>849.15</v>
      </c>
      <c r="G191" s="10">
        <f t="shared" si="69"/>
        <v>0.89</v>
      </c>
      <c r="H191" s="58">
        <f t="shared" si="70"/>
        <v>-0.10999999999999999</v>
      </c>
      <c r="I191" s="3">
        <f t="shared" si="67"/>
        <v>121</v>
      </c>
      <c r="J191" s="58">
        <f t="shared" si="71"/>
        <v>-0.42</v>
      </c>
      <c r="K191" s="81">
        <v>24845.3</v>
      </c>
      <c r="L191" s="112">
        <f t="shared" si="72"/>
        <v>9.6999999999999993</v>
      </c>
      <c r="M191" s="58">
        <f t="shared" si="73"/>
        <v>0.13</v>
      </c>
      <c r="N191" s="119">
        <v>13.375999999999999</v>
      </c>
      <c r="O191" s="59">
        <f t="shared" si="74"/>
        <v>191</v>
      </c>
      <c r="P191" s="58">
        <f t="shared" si="75"/>
        <v>0.04</v>
      </c>
      <c r="Q191" s="64">
        <f t="shared" si="68"/>
        <v>-0.53</v>
      </c>
      <c r="R191" s="64">
        <f t="shared" si="76"/>
        <v>0.17</v>
      </c>
      <c r="S191" s="26">
        <f t="shared" si="61"/>
        <v>2</v>
      </c>
      <c r="T191" s="26">
        <f t="shared" si="66"/>
        <v>10</v>
      </c>
      <c r="U191" s="23">
        <f t="shared" si="62"/>
        <v>0</v>
      </c>
      <c r="V191" s="19">
        <f t="shared" si="63"/>
        <v>0</v>
      </c>
      <c r="W191" s="23">
        <f t="shared" si="64"/>
        <v>0</v>
      </c>
      <c r="X191" s="17" t="str">
        <f t="shared" si="65"/>
        <v>ВА</v>
      </c>
      <c r="Y191" s="1"/>
      <c r="Z191" s="160"/>
    </row>
    <row r="192" spans="2:26" ht="15" outlineLevel="2" x14ac:dyDescent="0.25">
      <c r="B192" s="176">
        <v>155</v>
      </c>
      <c r="C192" s="178" t="s">
        <v>195</v>
      </c>
      <c r="D192" s="170">
        <v>1159.1099999999999</v>
      </c>
      <c r="E192" s="5">
        <v>1016.63</v>
      </c>
      <c r="F192" s="13">
        <v>364.48</v>
      </c>
      <c r="G192" s="10">
        <f t="shared" si="69"/>
        <v>0.88</v>
      </c>
      <c r="H192" s="58">
        <f t="shared" si="70"/>
        <v>-0.12</v>
      </c>
      <c r="I192" s="3">
        <f t="shared" si="67"/>
        <v>131</v>
      </c>
      <c r="J192" s="58">
        <f t="shared" si="71"/>
        <v>-0.54</v>
      </c>
      <c r="K192" s="81">
        <v>9881.2000000000007</v>
      </c>
      <c r="L192" s="112">
        <f t="shared" si="72"/>
        <v>9.6999999999999993</v>
      </c>
      <c r="M192" s="58">
        <f t="shared" si="73"/>
        <v>0.13</v>
      </c>
      <c r="N192" s="119">
        <v>6</v>
      </c>
      <c r="O192" s="59">
        <f t="shared" si="74"/>
        <v>169</v>
      </c>
      <c r="P192" s="58">
        <f t="shared" si="75"/>
        <v>-0.08</v>
      </c>
      <c r="Q192" s="64">
        <f t="shared" si="68"/>
        <v>-0.66</v>
      </c>
      <c r="R192" s="64">
        <f t="shared" si="76"/>
        <v>0.05</v>
      </c>
      <c r="S192" s="26">
        <f t="shared" si="61"/>
        <v>2</v>
      </c>
      <c r="T192" s="26">
        <f t="shared" si="66"/>
        <v>10</v>
      </c>
      <c r="U192" s="23">
        <f t="shared" si="62"/>
        <v>0</v>
      </c>
      <c r="V192" s="19">
        <f t="shared" si="63"/>
        <v>0</v>
      </c>
      <c r="W192" s="23">
        <f t="shared" si="64"/>
        <v>0</v>
      </c>
      <c r="X192" s="17" t="str">
        <f t="shared" si="65"/>
        <v>ВА</v>
      </c>
      <c r="Y192" s="1"/>
    </row>
    <row r="193" spans="2:25" ht="15" outlineLevel="2" x14ac:dyDescent="0.25">
      <c r="B193" s="176">
        <v>156</v>
      </c>
      <c r="C193" s="178" t="s">
        <v>196</v>
      </c>
      <c r="D193" s="170">
        <v>314.05</v>
      </c>
      <c r="E193" s="5">
        <v>301.7</v>
      </c>
      <c r="F193" s="13">
        <v>24.35</v>
      </c>
      <c r="G193" s="10">
        <f t="shared" si="69"/>
        <v>0.96</v>
      </c>
      <c r="H193" s="58">
        <f t="shared" si="70"/>
        <v>-4.0000000000000036E-2</v>
      </c>
      <c r="I193" s="3">
        <f t="shared" si="67"/>
        <v>29</v>
      </c>
      <c r="J193" s="58">
        <f t="shared" si="71"/>
        <v>0.66</v>
      </c>
      <c r="K193" s="81">
        <v>4162.2</v>
      </c>
      <c r="L193" s="112">
        <f t="shared" si="72"/>
        <v>13.8</v>
      </c>
      <c r="M193" s="58">
        <f t="shared" si="73"/>
        <v>-0.24</v>
      </c>
      <c r="N193" s="119">
        <v>1.944</v>
      </c>
      <c r="O193" s="59">
        <f t="shared" si="74"/>
        <v>155</v>
      </c>
      <c r="P193" s="58">
        <f t="shared" si="75"/>
        <v>-0.15</v>
      </c>
      <c r="Q193" s="64">
        <f t="shared" si="68"/>
        <v>0.62</v>
      </c>
      <c r="R193" s="64">
        <f t="shared" si="76"/>
        <v>-0.39</v>
      </c>
      <c r="S193" s="26">
        <f t="shared" si="61"/>
        <v>1</v>
      </c>
      <c r="T193" s="26">
        <f t="shared" si="66"/>
        <v>20</v>
      </c>
      <c r="U193" s="23" t="str">
        <f t="shared" si="62"/>
        <v>АВ</v>
      </c>
      <c r="V193" s="19">
        <f t="shared" si="63"/>
        <v>0</v>
      </c>
      <c r="W193" s="23">
        <f t="shared" si="64"/>
        <v>0</v>
      </c>
      <c r="X193" s="17">
        <f t="shared" si="65"/>
        <v>0</v>
      </c>
      <c r="Y193" s="1"/>
    </row>
    <row r="194" spans="2:25" ht="15" outlineLevel="2" x14ac:dyDescent="0.25">
      <c r="B194" s="176">
        <v>157</v>
      </c>
      <c r="C194" s="178" t="s">
        <v>197</v>
      </c>
      <c r="D194" s="170">
        <v>395.75</v>
      </c>
      <c r="E194" s="5">
        <v>339.49</v>
      </c>
      <c r="F194" s="13">
        <v>2014.26</v>
      </c>
      <c r="G194" s="10">
        <f t="shared" si="69"/>
        <v>0.86</v>
      </c>
      <c r="H194" s="58">
        <f t="shared" si="70"/>
        <v>-0.14000000000000001</v>
      </c>
      <c r="I194" s="3">
        <f t="shared" si="67"/>
        <v>2166</v>
      </c>
      <c r="J194" s="58">
        <f t="shared" si="71"/>
        <v>-24.45</v>
      </c>
      <c r="K194" s="81">
        <v>5548.6</v>
      </c>
      <c r="L194" s="112">
        <f t="shared" si="72"/>
        <v>16.3</v>
      </c>
      <c r="M194" s="58">
        <f t="shared" si="73"/>
        <v>-0.47</v>
      </c>
      <c r="N194" s="119">
        <v>2.8959999999999999</v>
      </c>
      <c r="O194" s="59">
        <f t="shared" si="74"/>
        <v>117</v>
      </c>
      <c r="P194" s="58">
        <f t="shared" si="75"/>
        <v>-0.36</v>
      </c>
      <c r="Q194" s="64">
        <f t="shared" si="68"/>
        <v>-24.59</v>
      </c>
      <c r="R194" s="64">
        <f t="shared" si="76"/>
        <v>-0.83</v>
      </c>
      <c r="S194" s="26">
        <f t="shared" si="61"/>
        <v>2</v>
      </c>
      <c r="T194" s="26">
        <f t="shared" si="66"/>
        <v>20</v>
      </c>
      <c r="U194" s="23">
        <f t="shared" si="62"/>
        <v>0</v>
      </c>
      <c r="V194" s="19">
        <f t="shared" si="63"/>
        <v>0</v>
      </c>
      <c r="W194" s="23" t="str">
        <f t="shared" si="64"/>
        <v>ВВ</v>
      </c>
      <c r="X194" s="17">
        <f t="shared" si="65"/>
        <v>0</v>
      </c>
      <c r="Y194" s="1"/>
    </row>
    <row r="195" spans="2:25" ht="15" outlineLevel="2" x14ac:dyDescent="0.25">
      <c r="B195" s="176">
        <v>158</v>
      </c>
      <c r="C195" s="178" t="s">
        <v>198</v>
      </c>
      <c r="D195" s="170">
        <v>1508.94</v>
      </c>
      <c r="E195" s="5">
        <v>1296.73</v>
      </c>
      <c r="F195" s="13">
        <v>526.20000000000005</v>
      </c>
      <c r="G195" s="10">
        <f t="shared" si="69"/>
        <v>0.86</v>
      </c>
      <c r="H195" s="58">
        <f t="shared" si="70"/>
        <v>-0.14000000000000001</v>
      </c>
      <c r="I195" s="3">
        <f t="shared" si="67"/>
        <v>148</v>
      </c>
      <c r="J195" s="58">
        <f t="shared" si="71"/>
        <v>-0.74</v>
      </c>
      <c r="K195" s="81">
        <v>9630.2000000000007</v>
      </c>
      <c r="L195" s="112">
        <f t="shared" si="72"/>
        <v>7.4</v>
      </c>
      <c r="M195" s="58">
        <f t="shared" si="73"/>
        <v>0.33</v>
      </c>
      <c r="N195" s="119">
        <v>5.82</v>
      </c>
      <c r="O195" s="59">
        <f t="shared" si="74"/>
        <v>223</v>
      </c>
      <c r="P195" s="58">
        <f t="shared" si="75"/>
        <v>0.22</v>
      </c>
      <c r="Q195" s="64">
        <f t="shared" si="68"/>
        <v>-0.88</v>
      </c>
      <c r="R195" s="64">
        <f t="shared" si="76"/>
        <v>0.55000000000000004</v>
      </c>
      <c r="S195" s="26">
        <f t="shared" si="61"/>
        <v>2</v>
      </c>
      <c r="T195" s="26">
        <f t="shared" si="66"/>
        <v>10</v>
      </c>
      <c r="U195" s="23">
        <f t="shared" si="62"/>
        <v>0</v>
      </c>
      <c r="V195" s="19">
        <f t="shared" si="63"/>
        <v>0</v>
      </c>
      <c r="W195" s="23">
        <f t="shared" si="64"/>
        <v>0</v>
      </c>
      <c r="X195" s="17" t="str">
        <f t="shared" si="65"/>
        <v>ВА</v>
      </c>
      <c r="Y195" s="1"/>
    </row>
    <row r="196" spans="2:25" ht="15" outlineLevel="2" x14ac:dyDescent="0.25">
      <c r="B196" s="176">
        <v>159</v>
      </c>
      <c r="C196" s="178" t="s">
        <v>199</v>
      </c>
      <c r="D196" s="170">
        <v>460.18</v>
      </c>
      <c r="E196" s="5">
        <v>381.64</v>
      </c>
      <c r="F196" s="13">
        <v>163.54</v>
      </c>
      <c r="G196" s="10">
        <f t="shared" si="69"/>
        <v>0.83</v>
      </c>
      <c r="H196" s="58">
        <f t="shared" si="70"/>
        <v>-0.17000000000000004</v>
      </c>
      <c r="I196" s="3">
        <f t="shared" si="67"/>
        <v>156</v>
      </c>
      <c r="J196" s="58">
        <f t="shared" si="71"/>
        <v>-0.83</v>
      </c>
      <c r="K196" s="81">
        <v>5819.9</v>
      </c>
      <c r="L196" s="112">
        <f t="shared" si="72"/>
        <v>15.2</v>
      </c>
      <c r="M196" s="58">
        <f t="shared" si="73"/>
        <v>-0.37</v>
      </c>
      <c r="N196" s="119">
        <v>2.964</v>
      </c>
      <c r="O196" s="59">
        <f t="shared" si="74"/>
        <v>129</v>
      </c>
      <c r="P196" s="58">
        <f t="shared" si="75"/>
        <v>-0.3</v>
      </c>
      <c r="Q196" s="64">
        <f t="shared" si="68"/>
        <v>-1</v>
      </c>
      <c r="R196" s="64">
        <f t="shared" si="76"/>
        <v>-0.66999999999999993</v>
      </c>
      <c r="S196" s="26">
        <f t="shared" si="61"/>
        <v>2</v>
      </c>
      <c r="T196" s="26">
        <f t="shared" si="66"/>
        <v>20</v>
      </c>
      <c r="U196" s="23">
        <f t="shared" si="62"/>
        <v>0</v>
      </c>
      <c r="V196" s="19">
        <f t="shared" si="63"/>
        <v>0</v>
      </c>
      <c r="W196" s="23" t="str">
        <f t="shared" si="64"/>
        <v>ВВ</v>
      </c>
      <c r="X196" s="17">
        <f t="shared" si="65"/>
        <v>0</v>
      </c>
      <c r="Y196" s="1"/>
    </row>
    <row r="197" spans="2:25" ht="15" outlineLevel="2" x14ac:dyDescent="0.25">
      <c r="B197" s="176">
        <v>160</v>
      </c>
      <c r="C197" s="179" t="s">
        <v>200</v>
      </c>
      <c r="D197" s="170">
        <v>1890.91</v>
      </c>
      <c r="E197" s="5">
        <v>1831.03</v>
      </c>
      <c r="F197" s="13">
        <v>272.88</v>
      </c>
      <c r="G197" s="10">
        <f t="shared" si="69"/>
        <v>0.97</v>
      </c>
      <c r="H197" s="58">
        <f t="shared" si="70"/>
        <v>-3.0000000000000027E-2</v>
      </c>
      <c r="I197" s="3">
        <f t="shared" si="67"/>
        <v>54</v>
      </c>
      <c r="J197" s="58">
        <f t="shared" si="71"/>
        <v>0.37</v>
      </c>
      <c r="K197" s="81">
        <v>7544.8</v>
      </c>
      <c r="L197" s="112">
        <f t="shared" si="72"/>
        <v>4.0999999999999996</v>
      </c>
      <c r="M197" s="58">
        <f t="shared" si="73"/>
        <v>0.63</v>
      </c>
      <c r="N197" s="119">
        <v>3.964</v>
      </c>
      <c r="O197" s="59">
        <f t="shared" si="74"/>
        <v>462</v>
      </c>
      <c r="P197" s="58">
        <f t="shared" si="75"/>
        <v>1.52</v>
      </c>
      <c r="Q197" s="64">
        <f t="shared" si="68"/>
        <v>0.33999999999999997</v>
      </c>
      <c r="R197" s="64">
        <f t="shared" si="76"/>
        <v>2.15</v>
      </c>
      <c r="S197" s="26">
        <f t="shared" si="61"/>
        <v>1</v>
      </c>
      <c r="T197" s="26">
        <f t="shared" si="66"/>
        <v>10</v>
      </c>
      <c r="U197" s="23">
        <f t="shared" si="62"/>
        <v>0</v>
      </c>
      <c r="V197" s="19" t="str">
        <f t="shared" si="63"/>
        <v>АА</v>
      </c>
      <c r="W197" s="23">
        <f t="shared" si="64"/>
        <v>0</v>
      </c>
      <c r="X197" s="17">
        <f t="shared" si="65"/>
        <v>0</v>
      </c>
      <c r="Y197" s="1"/>
    </row>
    <row r="198" spans="2:25" ht="15" outlineLevel="2" x14ac:dyDescent="0.25">
      <c r="B198" s="176">
        <v>161</v>
      </c>
      <c r="C198" s="178" t="s">
        <v>201</v>
      </c>
      <c r="D198" s="170">
        <v>1842.29</v>
      </c>
      <c r="E198" s="5">
        <v>1623.21</v>
      </c>
      <c r="F198" s="13">
        <v>694.08</v>
      </c>
      <c r="G198" s="10">
        <f t="shared" si="69"/>
        <v>0.88</v>
      </c>
      <c r="H198" s="58">
        <f t="shared" si="70"/>
        <v>-0.12</v>
      </c>
      <c r="I198" s="3">
        <f t="shared" si="67"/>
        <v>156</v>
      </c>
      <c r="J198" s="58">
        <f t="shared" si="71"/>
        <v>-0.83</v>
      </c>
      <c r="K198" s="81">
        <v>14274.4</v>
      </c>
      <c r="L198" s="112">
        <f t="shared" si="72"/>
        <v>8.8000000000000007</v>
      </c>
      <c r="M198" s="58">
        <f t="shared" si="73"/>
        <v>0.21</v>
      </c>
      <c r="N198" s="119">
        <v>6.1120000000000001</v>
      </c>
      <c r="O198" s="59">
        <f t="shared" si="74"/>
        <v>266</v>
      </c>
      <c r="P198" s="58">
        <f t="shared" si="75"/>
        <v>0.45</v>
      </c>
      <c r="Q198" s="64">
        <f t="shared" si="68"/>
        <v>-0.95</v>
      </c>
      <c r="R198" s="64">
        <f t="shared" si="76"/>
        <v>0.66</v>
      </c>
      <c r="S198" s="26">
        <f t="shared" si="61"/>
        <v>2</v>
      </c>
      <c r="T198" s="26">
        <f t="shared" si="66"/>
        <v>10</v>
      </c>
      <c r="U198" s="23">
        <f t="shared" si="62"/>
        <v>0</v>
      </c>
      <c r="V198" s="19">
        <f t="shared" si="63"/>
        <v>0</v>
      </c>
      <c r="W198" s="23">
        <f t="shared" si="64"/>
        <v>0</v>
      </c>
      <c r="X198" s="17" t="str">
        <f t="shared" si="65"/>
        <v>ВА</v>
      </c>
      <c r="Y198" s="1"/>
    </row>
    <row r="199" spans="2:25" ht="15" outlineLevel="2" x14ac:dyDescent="0.25">
      <c r="B199" s="176">
        <v>162</v>
      </c>
      <c r="C199" s="178" t="s">
        <v>202</v>
      </c>
      <c r="D199" s="170">
        <v>1305.81</v>
      </c>
      <c r="E199" s="5">
        <v>1098.69</v>
      </c>
      <c r="F199" s="13">
        <v>547.12</v>
      </c>
      <c r="G199" s="10">
        <f t="shared" si="69"/>
        <v>0.84</v>
      </c>
      <c r="H199" s="58">
        <f t="shared" si="70"/>
        <v>-0.16000000000000003</v>
      </c>
      <c r="I199" s="3">
        <f t="shared" si="67"/>
        <v>182</v>
      </c>
      <c r="J199" s="58">
        <f t="shared" si="71"/>
        <v>-1.1399999999999999</v>
      </c>
      <c r="K199" s="81">
        <v>13314.5</v>
      </c>
      <c r="L199" s="112">
        <f t="shared" si="72"/>
        <v>12.1</v>
      </c>
      <c r="M199" s="58">
        <f t="shared" si="73"/>
        <v>-0.09</v>
      </c>
      <c r="N199" s="119">
        <v>8.952</v>
      </c>
      <c r="O199" s="59">
        <f t="shared" si="74"/>
        <v>123</v>
      </c>
      <c r="P199" s="58">
        <f t="shared" si="75"/>
        <v>-0.33</v>
      </c>
      <c r="Q199" s="64">
        <f t="shared" si="68"/>
        <v>-1.2999999999999998</v>
      </c>
      <c r="R199" s="64">
        <f t="shared" si="76"/>
        <v>-0.42000000000000004</v>
      </c>
      <c r="S199" s="26">
        <f t="shared" si="61"/>
        <v>2</v>
      </c>
      <c r="T199" s="26">
        <f t="shared" si="66"/>
        <v>20</v>
      </c>
      <c r="U199" s="23">
        <f t="shared" si="62"/>
        <v>0</v>
      </c>
      <c r="V199" s="19">
        <f t="shared" si="63"/>
        <v>0</v>
      </c>
      <c r="W199" s="23" t="str">
        <f t="shared" si="64"/>
        <v>ВВ</v>
      </c>
      <c r="X199" s="17">
        <f t="shared" si="65"/>
        <v>0</v>
      </c>
      <c r="Y199" s="1"/>
    </row>
    <row r="200" spans="2:25" ht="15" outlineLevel="2" x14ac:dyDescent="0.25">
      <c r="B200" s="176">
        <v>163</v>
      </c>
      <c r="C200" s="178" t="s">
        <v>203</v>
      </c>
      <c r="D200" s="170">
        <v>1136.22</v>
      </c>
      <c r="E200" s="5">
        <v>947.94</v>
      </c>
      <c r="F200" s="13">
        <v>403.28</v>
      </c>
      <c r="G200" s="10">
        <f t="shared" si="69"/>
        <v>0.83</v>
      </c>
      <c r="H200" s="58">
        <f t="shared" si="70"/>
        <v>-0.17000000000000004</v>
      </c>
      <c r="I200" s="3">
        <f t="shared" si="67"/>
        <v>155</v>
      </c>
      <c r="J200" s="58">
        <f t="shared" si="71"/>
        <v>-0.82</v>
      </c>
      <c r="K200" s="81">
        <v>8765.6</v>
      </c>
      <c r="L200" s="112">
        <f t="shared" si="72"/>
        <v>9.1999999999999993</v>
      </c>
      <c r="M200" s="58">
        <f t="shared" si="73"/>
        <v>0.17</v>
      </c>
      <c r="N200" s="119">
        <v>5.9359999999999999</v>
      </c>
      <c r="O200" s="59">
        <f t="shared" si="74"/>
        <v>160</v>
      </c>
      <c r="P200" s="58">
        <f t="shared" si="75"/>
        <v>-0.13</v>
      </c>
      <c r="Q200" s="64">
        <f t="shared" si="68"/>
        <v>-0.99</v>
      </c>
      <c r="R200" s="64">
        <f t="shared" si="76"/>
        <v>4.0000000000000008E-2</v>
      </c>
      <c r="S200" s="26">
        <f t="shared" si="61"/>
        <v>2</v>
      </c>
      <c r="T200" s="26">
        <f t="shared" si="66"/>
        <v>10</v>
      </c>
      <c r="U200" s="23">
        <f t="shared" si="62"/>
        <v>0</v>
      </c>
      <c r="V200" s="19">
        <f t="shared" si="63"/>
        <v>0</v>
      </c>
      <c r="W200" s="23">
        <f t="shared" si="64"/>
        <v>0</v>
      </c>
      <c r="X200" s="17" t="str">
        <f t="shared" si="65"/>
        <v>ВА</v>
      </c>
      <c r="Y200" s="1"/>
    </row>
    <row r="201" spans="2:25" ht="15" outlineLevel="2" x14ac:dyDescent="0.25">
      <c r="B201" s="176">
        <v>164</v>
      </c>
      <c r="C201" s="178" t="s">
        <v>204</v>
      </c>
      <c r="D201" s="170">
        <v>675.4</v>
      </c>
      <c r="E201" s="5">
        <v>634.15</v>
      </c>
      <c r="F201" s="13">
        <v>298.24</v>
      </c>
      <c r="G201" s="10">
        <f t="shared" si="69"/>
        <v>0.94</v>
      </c>
      <c r="H201" s="58">
        <f t="shared" si="70"/>
        <v>-6.0000000000000053E-2</v>
      </c>
      <c r="I201" s="3">
        <f t="shared" si="67"/>
        <v>172</v>
      </c>
      <c r="J201" s="58">
        <f t="shared" si="71"/>
        <v>-1.02</v>
      </c>
      <c r="K201" s="81">
        <v>6542.3</v>
      </c>
      <c r="L201" s="112">
        <f t="shared" si="72"/>
        <v>10.3</v>
      </c>
      <c r="M201" s="58">
        <f t="shared" si="73"/>
        <v>7.0000000000000007E-2</v>
      </c>
      <c r="N201" s="119">
        <v>2.968</v>
      </c>
      <c r="O201" s="59">
        <f t="shared" si="74"/>
        <v>214</v>
      </c>
      <c r="P201" s="58">
        <f t="shared" si="75"/>
        <v>0.17</v>
      </c>
      <c r="Q201" s="64">
        <f t="shared" si="68"/>
        <v>-1.08</v>
      </c>
      <c r="R201" s="64">
        <f t="shared" si="76"/>
        <v>0.24000000000000002</v>
      </c>
      <c r="S201" s="26">
        <f t="shared" si="61"/>
        <v>2</v>
      </c>
      <c r="T201" s="26">
        <f t="shared" si="66"/>
        <v>10</v>
      </c>
      <c r="U201" s="23">
        <f t="shared" si="62"/>
        <v>0</v>
      </c>
      <c r="V201" s="19">
        <f t="shared" si="63"/>
        <v>0</v>
      </c>
      <c r="W201" s="23">
        <f t="shared" si="64"/>
        <v>0</v>
      </c>
      <c r="X201" s="17" t="str">
        <f t="shared" si="65"/>
        <v>ВА</v>
      </c>
      <c r="Y201" s="1"/>
    </row>
    <row r="202" spans="2:25" ht="15" outlineLevel="2" x14ac:dyDescent="0.25">
      <c r="B202" s="176">
        <v>165</v>
      </c>
      <c r="C202" s="178" t="s">
        <v>205</v>
      </c>
      <c r="D202" s="170">
        <v>2031.99</v>
      </c>
      <c r="E202" s="5">
        <v>1675.91</v>
      </c>
      <c r="F202" s="13">
        <v>867.08</v>
      </c>
      <c r="G202" s="10">
        <f t="shared" si="69"/>
        <v>0.82</v>
      </c>
      <c r="H202" s="58">
        <f t="shared" si="70"/>
        <v>-0.18000000000000005</v>
      </c>
      <c r="I202" s="3">
        <f t="shared" si="67"/>
        <v>189</v>
      </c>
      <c r="J202" s="58">
        <f t="shared" si="71"/>
        <v>-1.22</v>
      </c>
      <c r="K202" s="81">
        <v>18879.400000000001</v>
      </c>
      <c r="L202" s="112">
        <f t="shared" si="72"/>
        <v>11.3</v>
      </c>
      <c r="M202" s="58">
        <f t="shared" si="73"/>
        <v>-0.02</v>
      </c>
      <c r="N202" s="119">
        <v>12.548</v>
      </c>
      <c r="O202" s="59">
        <f t="shared" si="74"/>
        <v>134</v>
      </c>
      <c r="P202" s="58">
        <f t="shared" si="75"/>
        <v>-0.27</v>
      </c>
      <c r="Q202" s="64">
        <f t="shared" si="68"/>
        <v>-1.4</v>
      </c>
      <c r="R202" s="64">
        <f t="shared" si="76"/>
        <v>-0.29000000000000004</v>
      </c>
      <c r="S202" s="26">
        <f t="shared" si="61"/>
        <v>2</v>
      </c>
      <c r="T202" s="26">
        <f t="shared" si="66"/>
        <v>20</v>
      </c>
      <c r="U202" s="23">
        <f t="shared" si="62"/>
        <v>0</v>
      </c>
      <c r="V202" s="19">
        <f t="shared" si="63"/>
        <v>0</v>
      </c>
      <c r="W202" s="23" t="str">
        <f t="shared" si="64"/>
        <v>ВВ</v>
      </c>
      <c r="X202" s="17">
        <f t="shared" si="65"/>
        <v>0</v>
      </c>
      <c r="Y202" s="1"/>
    </row>
    <row r="203" spans="2:25" ht="15" outlineLevel="2" x14ac:dyDescent="0.25">
      <c r="B203" s="176">
        <v>166</v>
      </c>
      <c r="C203" s="178" t="s">
        <v>206</v>
      </c>
      <c r="D203" s="170">
        <v>531.03</v>
      </c>
      <c r="E203" s="5">
        <v>465.92</v>
      </c>
      <c r="F203" s="13">
        <v>132.11000000000001</v>
      </c>
      <c r="G203" s="10">
        <f t="shared" si="69"/>
        <v>0.88</v>
      </c>
      <c r="H203" s="58">
        <f t="shared" si="70"/>
        <v>-0.12</v>
      </c>
      <c r="I203" s="3">
        <f t="shared" si="67"/>
        <v>103</v>
      </c>
      <c r="J203" s="58">
        <f t="shared" si="71"/>
        <v>-0.21</v>
      </c>
      <c r="K203" s="81">
        <v>7497.4</v>
      </c>
      <c r="L203" s="112">
        <f t="shared" si="72"/>
        <v>16.100000000000001</v>
      </c>
      <c r="M203" s="58">
        <f t="shared" si="73"/>
        <v>-0.45</v>
      </c>
      <c r="N203" s="119">
        <v>5.556</v>
      </c>
      <c r="O203" s="59">
        <f t="shared" si="74"/>
        <v>84</v>
      </c>
      <c r="P203" s="58">
        <f t="shared" si="75"/>
        <v>-0.54</v>
      </c>
      <c r="Q203" s="64">
        <f t="shared" si="68"/>
        <v>-0.32999999999999996</v>
      </c>
      <c r="R203" s="64">
        <f t="shared" si="76"/>
        <v>-0.99</v>
      </c>
      <c r="S203" s="26">
        <f t="shared" si="61"/>
        <v>2</v>
      </c>
      <c r="T203" s="26">
        <f t="shared" si="66"/>
        <v>20</v>
      </c>
      <c r="U203" s="23">
        <f t="shared" si="62"/>
        <v>0</v>
      </c>
      <c r="V203" s="19">
        <f t="shared" si="63"/>
        <v>0</v>
      </c>
      <c r="W203" s="23" t="str">
        <f t="shared" si="64"/>
        <v>ВВ</v>
      </c>
      <c r="X203" s="17">
        <f t="shared" si="65"/>
        <v>0</v>
      </c>
      <c r="Y203" s="1"/>
    </row>
    <row r="204" spans="2:25" ht="15" outlineLevel="2" x14ac:dyDescent="0.25">
      <c r="B204" s="176">
        <v>167</v>
      </c>
      <c r="C204" s="178" t="s">
        <v>207</v>
      </c>
      <c r="D204" s="170">
        <v>2246.9299999999998</v>
      </c>
      <c r="E204" s="5">
        <v>2087.87</v>
      </c>
      <c r="F204" s="13">
        <v>1109.05</v>
      </c>
      <c r="G204" s="10">
        <f t="shared" si="69"/>
        <v>0.93</v>
      </c>
      <c r="H204" s="58">
        <f t="shared" si="70"/>
        <v>-6.9999999999999951E-2</v>
      </c>
      <c r="I204" s="3">
        <f t="shared" si="67"/>
        <v>194</v>
      </c>
      <c r="J204" s="58">
        <f t="shared" si="71"/>
        <v>-1.28</v>
      </c>
      <c r="K204" s="81">
        <v>14240.1</v>
      </c>
      <c r="L204" s="112">
        <f t="shared" si="72"/>
        <v>6.8</v>
      </c>
      <c r="M204" s="58">
        <f t="shared" si="73"/>
        <v>0.39</v>
      </c>
      <c r="N204" s="119">
        <v>5.9720000000000004</v>
      </c>
      <c r="O204" s="59">
        <f t="shared" si="74"/>
        <v>350</v>
      </c>
      <c r="P204" s="58">
        <f t="shared" si="75"/>
        <v>0.91</v>
      </c>
      <c r="Q204" s="64">
        <f t="shared" si="68"/>
        <v>-1.35</v>
      </c>
      <c r="R204" s="64">
        <f t="shared" si="76"/>
        <v>1.3</v>
      </c>
      <c r="S204" s="26">
        <f t="shared" si="61"/>
        <v>2</v>
      </c>
      <c r="T204" s="26">
        <f t="shared" si="66"/>
        <v>10</v>
      </c>
      <c r="U204" s="23">
        <f t="shared" si="62"/>
        <v>0</v>
      </c>
      <c r="V204" s="19">
        <f t="shared" si="63"/>
        <v>0</v>
      </c>
      <c r="W204" s="23">
        <f t="shared" si="64"/>
        <v>0</v>
      </c>
      <c r="X204" s="17" t="str">
        <f t="shared" si="65"/>
        <v>ВА</v>
      </c>
      <c r="Y204" s="1"/>
    </row>
    <row r="205" spans="2:25" ht="15" outlineLevel="2" x14ac:dyDescent="0.25">
      <c r="B205" s="176">
        <v>168</v>
      </c>
      <c r="C205" s="178" t="s">
        <v>208</v>
      </c>
      <c r="D205" s="170">
        <v>3362.45</v>
      </c>
      <c r="E205" s="5">
        <v>2982.73</v>
      </c>
      <c r="F205" s="13">
        <v>1244.72</v>
      </c>
      <c r="G205" s="10">
        <f t="shared" si="69"/>
        <v>0.89</v>
      </c>
      <c r="H205" s="58">
        <f t="shared" si="70"/>
        <v>-0.10999999999999999</v>
      </c>
      <c r="I205" s="3">
        <f t="shared" si="67"/>
        <v>152</v>
      </c>
      <c r="J205" s="58">
        <f t="shared" si="71"/>
        <v>-0.79</v>
      </c>
      <c r="K205" s="81">
        <v>27555.200000000001</v>
      </c>
      <c r="L205" s="112">
        <f t="shared" si="72"/>
        <v>9.1999999999999993</v>
      </c>
      <c r="M205" s="58">
        <f t="shared" si="73"/>
        <v>0.17</v>
      </c>
      <c r="N205" s="119">
        <v>13.584</v>
      </c>
      <c r="O205" s="59">
        <f t="shared" si="74"/>
        <v>220</v>
      </c>
      <c r="P205" s="58">
        <f t="shared" si="75"/>
        <v>0.2</v>
      </c>
      <c r="Q205" s="64">
        <f t="shared" si="68"/>
        <v>-0.9</v>
      </c>
      <c r="R205" s="64">
        <f t="shared" si="76"/>
        <v>0.37</v>
      </c>
      <c r="S205" s="26">
        <f t="shared" si="61"/>
        <v>2</v>
      </c>
      <c r="T205" s="26">
        <f t="shared" si="66"/>
        <v>10</v>
      </c>
      <c r="U205" s="23">
        <f t="shared" si="62"/>
        <v>0</v>
      </c>
      <c r="V205" s="19">
        <f t="shared" si="63"/>
        <v>0</v>
      </c>
      <c r="W205" s="23">
        <f t="shared" si="64"/>
        <v>0</v>
      </c>
      <c r="X205" s="17" t="str">
        <f t="shared" si="65"/>
        <v>ВА</v>
      </c>
      <c r="Y205" s="1"/>
    </row>
    <row r="206" spans="2:25" ht="15" outlineLevel="2" x14ac:dyDescent="0.25">
      <c r="B206" s="176">
        <v>169</v>
      </c>
      <c r="C206" s="178" t="s">
        <v>209</v>
      </c>
      <c r="D206" s="170">
        <v>446.19</v>
      </c>
      <c r="E206" s="5">
        <v>395.3</v>
      </c>
      <c r="F206" s="13">
        <v>140.88</v>
      </c>
      <c r="G206" s="10">
        <f t="shared" si="69"/>
        <v>0.89</v>
      </c>
      <c r="H206" s="58">
        <f t="shared" si="70"/>
        <v>-0.10999999999999999</v>
      </c>
      <c r="I206" s="3">
        <f t="shared" si="67"/>
        <v>130</v>
      </c>
      <c r="J206" s="58">
        <f t="shared" si="71"/>
        <v>-0.53</v>
      </c>
      <c r="K206" s="81">
        <v>5803.2</v>
      </c>
      <c r="L206" s="112">
        <f t="shared" si="72"/>
        <v>14.7</v>
      </c>
      <c r="M206" s="58">
        <f t="shared" si="73"/>
        <v>-0.32</v>
      </c>
      <c r="N206" s="119">
        <v>3.1680000000000001</v>
      </c>
      <c r="O206" s="59">
        <f t="shared" si="74"/>
        <v>125</v>
      </c>
      <c r="P206" s="58">
        <f t="shared" si="75"/>
        <v>-0.32</v>
      </c>
      <c r="Q206" s="64">
        <f t="shared" si="68"/>
        <v>-0.64</v>
      </c>
      <c r="R206" s="64">
        <f t="shared" si="76"/>
        <v>-0.64</v>
      </c>
      <c r="S206" s="26">
        <f t="shared" si="61"/>
        <v>2</v>
      </c>
      <c r="T206" s="26">
        <f t="shared" si="66"/>
        <v>20</v>
      </c>
      <c r="U206" s="23">
        <f t="shared" si="62"/>
        <v>0</v>
      </c>
      <c r="V206" s="19">
        <f t="shared" si="63"/>
        <v>0</v>
      </c>
      <c r="W206" s="23" t="str">
        <f t="shared" si="64"/>
        <v>ВВ</v>
      </c>
      <c r="X206" s="17">
        <f t="shared" si="65"/>
        <v>0</v>
      </c>
      <c r="Y206" s="1"/>
    </row>
    <row r="207" spans="2:25" ht="15" outlineLevel="2" x14ac:dyDescent="0.25">
      <c r="B207" s="176">
        <v>170</v>
      </c>
      <c r="C207" s="178" t="s">
        <v>210</v>
      </c>
      <c r="D207" s="170">
        <v>807.84</v>
      </c>
      <c r="E207" s="5">
        <v>694.44</v>
      </c>
      <c r="F207" s="13">
        <v>177.4</v>
      </c>
      <c r="G207" s="10">
        <f t="shared" si="69"/>
        <v>0.86</v>
      </c>
      <c r="H207" s="58">
        <f t="shared" si="70"/>
        <v>-0.14000000000000001</v>
      </c>
      <c r="I207" s="3">
        <f t="shared" si="67"/>
        <v>93</v>
      </c>
      <c r="J207" s="58">
        <f t="shared" si="71"/>
        <v>-0.09</v>
      </c>
      <c r="K207" s="81">
        <v>4557.1000000000004</v>
      </c>
      <c r="L207" s="112">
        <f t="shared" si="72"/>
        <v>6.6</v>
      </c>
      <c r="M207" s="58">
        <f t="shared" si="73"/>
        <v>0.41</v>
      </c>
      <c r="N207" s="119">
        <v>1.972</v>
      </c>
      <c r="O207" s="59">
        <f t="shared" si="74"/>
        <v>352</v>
      </c>
      <c r="P207" s="58">
        <f t="shared" si="75"/>
        <v>0.92</v>
      </c>
      <c r="Q207" s="64">
        <f t="shared" si="68"/>
        <v>-0.23</v>
      </c>
      <c r="R207" s="64">
        <f t="shared" si="76"/>
        <v>1.33</v>
      </c>
      <c r="S207" s="26">
        <f t="shared" si="61"/>
        <v>2</v>
      </c>
      <c r="T207" s="26">
        <f t="shared" si="66"/>
        <v>10</v>
      </c>
      <c r="U207" s="23">
        <f t="shared" si="62"/>
        <v>0</v>
      </c>
      <c r="V207" s="19">
        <f t="shared" si="63"/>
        <v>0</v>
      </c>
      <c r="W207" s="23">
        <f t="shared" si="64"/>
        <v>0</v>
      </c>
      <c r="X207" s="17" t="str">
        <f t="shared" si="65"/>
        <v>ВА</v>
      </c>
      <c r="Y207" s="1"/>
    </row>
    <row r="208" spans="2:25" ht="15" outlineLevel="2" x14ac:dyDescent="0.25">
      <c r="B208" s="176">
        <v>171</v>
      </c>
      <c r="C208" s="178" t="s">
        <v>211</v>
      </c>
      <c r="D208" s="170">
        <v>3128.32</v>
      </c>
      <c r="E208" s="5">
        <v>2721.45</v>
      </c>
      <c r="F208" s="13">
        <v>1151.8699999999999</v>
      </c>
      <c r="G208" s="10">
        <f t="shared" si="69"/>
        <v>0.87</v>
      </c>
      <c r="H208" s="58">
        <f t="shared" si="70"/>
        <v>-0.13</v>
      </c>
      <c r="I208" s="3">
        <f t="shared" si="67"/>
        <v>154</v>
      </c>
      <c r="J208" s="58">
        <f t="shared" si="71"/>
        <v>-0.81</v>
      </c>
      <c r="K208" s="81">
        <v>18479.7</v>
      </c>
      <c r="L208" s="112">
        <f t="shared" si="72"/>
        <v>6.8</v>
      </c>
      <c r="M208" s="58">
        <f t="shared" si="73"/>
        <v>0.39</v>
      </c>
      <c r="N208" s="119">
        <v>12.468</v>
      </c>
      <c r="O208" s="59">
        <f t="shared" si="74"/>
        <v>218</v>
      </c>
      <c r="P208" s="58">
        <f t="shared" si="75"/>
        <v>0.19</v>
      </c>
      <c r="Q208" s="64">
        <f t="shared" si="68"/>
        <v>-0.94000000000000006</v>
      </c>
      <c r="R208" s="64">
        <f t="shared" si="76"/>
        <v>0.58000000000000007</v>
      </c>
      <c r="S208" s="26">
        <f t="shared" si="61"/>
        <v>2</v>
      </c>
      <c r="T208" s="26">
        <f t="shared" si="66"/>
        <v>10</v>
      </c>
      <c r="U208" s="23">
        <f t="shared" si="62"/>
        <v>0</v>
      </c>
      <c r="V208" s="19">
        <f t="shared" si="63"/>
        <v>0</v>
      </c>
      <c r="W208" s="23">
        <f t="shared" si="64"/>
        <v>0</v>
      </c>
      <c r="X208" s="17" t="str">
        <f t="shared" si="65"/>
        <v>ВА</v>
      </c>
      <c r="Y208" s="1"/>
    </row>
    <row r="209" spans="2:26" ht="15" outlineLevel="2" x14ac:dyDescent="0.25">
      <c r="B209" s="176">
        <v>172</v>
      </c>
      <c r="C209" s="178" t="s">
        <v>212</v>
      </c>
      <c r="D209" s="170">
        <v>1143.79</v>
      </c>
      <c r="E209" s="5">
        <v>1077.78</v>
      </c>
      <c r="F209" s="13">
        <v>497.01</v>
      </c>
      <c r="G209" s="10">
        <f t="shared" si="69"/>
        <v>0.94</v>
      </c>
      <c r="H209" s="58">
        <f t="shared" si="70"/>
        <v>-6.0000000000000053E-2</v>
      </c>
      <c r="I209" s="3">
        <f t="shared" si="67"/>
        <v>168</v>
      </c>
      <c r="J209" s="58">
        <f t="shared" si="71"/>
        <v>-0.97</v>
      </c>
      <c r="K209" s="81">
        <v>9313.2999999999993</v>
      </c>
      <c r="L209" s="112">
        <f t="shared" si="72"/>
        <v>8.6</v>
      </c>
      <c r="M209" s="58">
        <f t="shared" si="73"/>
        <v>0.23</v>
      </c>
      <c r="N209" s="119">
        <v>5.6840000000000002</v>
      </c>
      <c r="O209" s="59">
        <f t="shared" si="74"/>
        <v>190</v>
      </c>
      <c r="P209" s="58">
        <f t="shared" si="75"/>
        <v>0.04</v>
      </c>
      <c r="Q209" s="64">
        <f t="shared" si="68"/>
        <v>-1.03</v>
      </c>
      <c r="R209" s="64">
        <f t="shared" si="76"/>
        <v>0.27</v>
      </c>
      <c r="S209" s="26">
        <f t="shared" si="61"/>
        <v>2</v>
      </c>
      <c r="T209" s="26">
        <f t="shared" si="66"/>
        <v>10</v>
      </c>
      <c r="U209" s="23">
        <f t="shared" si="62"/>
        <v>0</v>
      </c>
      <c r="V209" s="19">
        <f t="shared" si="63"/>
        <v>0</v>
      </c>
      <c r="W209" s="23">
        <f t="shared" si="64"/>
        <v>0</v>
      </c>
      <c r="X209" s="17" t="str">
        <f t="shared" si="65"/>
        <v>ВА</v>
      </c>
      <c r="Y209" s="1"/>
    </row>
    <row r="210" spans="2:26" ht="15" outlineLevel="2" x14ac:dyDescent="0.25">
      <c r="B210" s="176">
        <v>173</v>
      </c>
      <c r="C210" s="178" t="s">
        <v>213</v>
      </c>
      <c r="D210" s="170">
        <v>822.87</v>
      </c>
      <c r="E210" s="5">
        <v>698.76</v>
      </c>
      <c r="F210" s="13">
        <v>298.11</v>
      </c>
      <c r="G210" s="10">
        <f t="shared" si="69"/>
        <v>0.85</v>
      </c>
      <c r="H210" s="58">
        <f t="shared" si="70"/>
        <v>-0.15000000000000002</v>
      </c>
      <c r="I210" s="3">
        <f t="shared" si="67"/>
        <v>156</v>
      </c>
      <c r="J210" s="58">
        <f t="shared" si="71"/>
        <v>-0.83</v>
      </c>
      <c r="K210" s="81">
        <v>7143.5</v>
      </c>
      <c r="L210" s="112">
        <f t="shared" si="72"/>
        <v>10.199999999999999</v>
      </c>
      <c r="M210" s="58">
        <f t="shared" si="73"/>
        <v>0.08</v>
      </c>
      <c r="N210" s="119">
        <v>2.9239999999999999</v>
      </c>
      <c r="O210" s="59">
        <f t="shared" si="74"/>
        <v>239</v>
      </c>
      <c r="P210" s="58">
        <f t="shared" si="75"/>
        <v>0.31</v>
      </c>
      <c r="Q210" s="64">
        <f t="shared" si="68"/>
        <v>-0.98</v>
      </c>
      <c r="R210" s="64">
        <f t="shared" si="76"/>
        <v>0.39</v>
      </c>
      <c r="S210" s="26">
        <f t="shared" si="61"/>
        <v>2</v>
      </c>
      <c r="T210" s="26">
        <f t="shared" si="66"/>
        <v>10</v>
      </c>
      <c r="U210" s="23">
        <f t="shared" si="62"/>
        <v>0</v>
      </c>
      <c r="V210" s="19">
        <f t="shared" si="63"/>
        <v>0</v>
      </c>
      <c r="W210" s="23">
        <f t="shared" si="64"/>
        <v>0</v>
      </c>
      <c r="X210" s="17" t="str">
        <f t="shared" si="65"/>
        <v>ВА</v>
      </c>
      <c r="Y210" s="1"/>
    </row>
    <row r="211" spans="2:26" ht="15" outlineLevel="2" x14ac:dyDescent="0.25">
      <c r="B211" s="176">
        <v>174</v>
      </c>
      <c r="C211" s="178" t="s">
        <v>214</v>
      </c>
      <c r="D211" s="170">
        <v>1046.3399999999999</v>
      </c>
      <c r="E211" s="5">
        <v>998.62</v>
      </c>
      <c r="F211" s="13">
        <v>130.72</v>
      </c>
      <c r="G211" s="10">
        <f t="shared" si="69"/>
        <v>0.95</v>
      </c>
      <c r="H211" s="58">
        <f t="shared" si="70"/>
        <v>-5.0000000000000044E-2</v>
      </c>
      <c r="I211" s="3">
        <f t="shared" si="67"/>
        <v>48</v>
      </c>
      <c r="J211" s="58">
        <f t="shared" si="71"/>
        <v>0.44</v>
      </c>
      <c r="K211" s="81">
        <v>7405</v>
      </c>
      <c r="L211" s="112">
        <f t="shared" si="72"/>
        <v>7.4</v>
      </c>
      <c r="M211" s="58">
        <f t="shared" si="73"/>
        <v>0.33</v>
      </c>
      <c r="N211" s="119">
        <v>3.524</v>
      </c>
      <c r="O211" s="59">
        <f t="shared" si="74"/>
        <v>283</v>
      </c>
      <c r="P211" s="58">
        <f t="shared" si="75"/>
        <v>0.55000000000000004</v>
      </c>
      <c r="Q211" s="64">
        <f t="shared" si="68"/>
        <v>0.38999999999999996</v>
      </c>
      <c r="R211" s="64">
        <f t="shared" si="76"/>
        <v>0.88000000000000012</v>
      </c>
      <c r="S211" s="26">
        <f t="shared" si="61"/>
        <v>1</v>
      </c>
      <c r="T211" s="26">
        <f t="shared" si="66"/>
        <v>10</v>
      </c>
      <c r="U211" s="23">
        <f t="shared" si="62"/>
        <v>0</v>
      </c>
      <c r="V211" s="19" t="str">
        <f t="shared" si="63"/>
        <v>АА</v>
      </c>
      <c r="W211" s="23">
        <f t="shared" si="64"/>
        <v>0</v>
      </c>
      <c r="X211" s="17">
        <f t="shared" si="65"/>
        <v>0</v>
      </c>
      <c r="Y211" s="1"/>
    </row>
    <row r="212" spans="2:26" ht="15" outlineLevel="2" x14ac:dyDescent="0.25">
      <c r="B212" s="176">
        <v>175</v>
      </c>
      <c r="C212" s="178" t="s">
        <v>215</v>
      </c>
      <c r="D212" s="170">
        <v>520.25</v>
      </c>
      <c r="E212" s="5">
        <v>453.45</v>
      </c>
      <c r="F212" s="13">
        <v>178.8</v>
      </c>
      <c r="G212" s="10">
        <f t="shared" si="69"/>
        <v>0.87</v>
      </c>
      <c r="H212" s="58">
        <f t="shared" si="70"/>
        <v>-0.13</v>
      </c>
      <c r="I212" s="3">
        <f t="shared" si="67"/>
        <v>144</v>
      </c>
      <c r="J212" s="58">
        <f t="shared" si="71"/>
        <v>-0.69</v>
      </c>
      <c r="K212" s="81">
        <v>6422.6</v>
      </c>
      <c r="L212" s="112">
        <f t="shared" si="72"/>
        <v>14.2</v>
      </c>
      <c r="M212" s="58">
        <f t="shared" si="73"/>
        <v>-0.28000000000000003</v>
      </c>
      <c r="N212" s="119">
        <v>3.012</v>
      </c>
      <c r="O212" s="59">
        <f t="shared" si="74"/>
        <v>151</v>
      </c>
      <c r="P212" s="58">
        <f t="shared" si="75"/>
        <v>-0.17</v>
      </c>
      <c r="Q212" s="64">
        <f t="shared" si="68"/>
        <v>-0.82</v>
      </c>
      <c r="R212" s="64">
        <f t="shared" si="76"/>
        <v>-0.45000000000000007</v>
      </c>
      <c r="S212" s="26">
        <f t="shared" si="61"/>
        <v>2</v>
      </c>
      <c r="T212" s="26">
        <f t="shared" si="66"/>
        <v>20</v>
      </c>
      <c r="U212" s="23">
        <f t="shared" si="62"/>
        <v>0</v>
      </c>
      <c r="V212" s="19">
        <f t="shared" si="63"/>
        <v>0</v>
      </c>
      <c r="W212" s="23" t="str">
        <f t="shared" si="64"/>
        <v>ВВ</v>
      </c>
      <c r="X212" s="17">
        <f t="shared" si="65"/>
        <v>0</v>
      </c>
      <c r="Y212" s="1"/>
    </row>
    <row r="213" spans="2:26" ht="15" outlineLevel="2" x14ac:dyDescent="0.25">
      <c r="B213" s="176">
        <v>176</v>
      </c>
      <c r="C213" s="178" t="s">
        <v>216</v>
      </c>
      <c r="D213" s="170">
        <v>150.74</v>
      </c>
      <c r="E213" s="5">
        <v>129.15</v>
      </c>
      <c r="F213" s="13">
        <v>47.59</v>
      </c>
      <c r="G213" s="10">
        <f t="shared" si="69"/>
        <v>0.86</v>
      </c>
      <c r="H213" s="58">
        <f t="shared" si="70"/>
        <v>-0.14000000000000001</v>
      </c>
      <c r="I213" s="3">
        <f t="shared" si="67"/>
        <v>134</v>
      </c>
      <c r="J213" s="58">
        <f t="shared" si="71"/>
        <v>-0.56999999999999995</v>
      </c>
      <c r="K213" s="81">
        <v>4255.6000000000004</v>
      </c>
      <c r="L213" s="112">
        <f t="shared" si="72"/>
        <v>33</v>
      </c>
      <c r="M213" s="58">
        <f t="shared" si="73"/>
        <v>-1.97</v>
      </c>
      <c r="N213" s="119">
        <v>2.532</v>
      </c>
      <c r="O213" s="59">
        <f t="shared" si="74"/>
        <v>51</v>
      </c>
      <c r="P213" s="58">
        <f t="shared" si="75"/>
        <v>-0.72</v>
      </c>
      <c r="Q213" s="64">
        <f t="shared" si="68"/>
        <v>-0.71</v>
      </c>
      <c r="R213" s="64">
        <f t="shared" si="76"/>
        <v>-2.69</v>
      </c>
      <c r="S213" s="26">
        <f t="shared" si="61"/>
        <v>2</v>
      </c>
      <c r="T213" s="26">
        <f t="shared" si="66"/>
        <v>20</v>
      </c>
      <c r="U213" s="23">
        <f t="shared" si="62"/>
        <v>0</v>
      </c>
      <c r="V213" s="19">
        <f t="shared" si="63"/>
        <v>0</v>
      </c>
      <c r="W213" s="23" t="str">
        <f t="shared" si="64"/>
        <v>ВВ</v>
      </c>
      <c r="X213" s="17">
        <f t="shared" si="65"/>
        <v>0</v>
      </c>
      <c r="Y213" s="1"/>
    </row>
    <row r="214" spans="2:26" ht="15" outlineLevel="2" x14ac:dyDescent="0.25">
      <c r="B214" s="176">
        <v>177</v>
      </c>
      <c r="C214" s="178" t="s">
        <v>217</v>
      </c>
      <c r="D214" s="170">
        <v>979.44</v>
      </c>
      <c r="E214" s="5">
        <v>860.93</v>
      </c>
      <c r="F214" s="13">
        <v>275.51</v>
      </c>
      <c r="G214" s="10">
        <f t="shared" si="69"/>
        <v>0.88</v>
      </c>
      <c r="H214" s="58">
        <f t="shared" si="70"/>
        <v>-0.12</v>
      </c>
      <c r="I214" s="3">
        <f t="shared" si="67"/>
        <v>117</v>
      </c>
      <c r="J214" s="58">
        <f t="shared" si="71"/>
        <v>-0.37</v>
      </c>
      <c r="K214" s="81">
        <v>10314.4</v>
      </c>
      <c r="L214" s="112">
        <f t="shared" si="72"/>
        <v>12</v>
      </c>
      <c r="M214" s="58">
        <f t="shared" si="73"/>
        <v>-0.08</v>
      </c>
      <c r="N214" s="119">
        <v>7.6639999999999997</v>
      </c>
      <c r="O214" s="59">
        <f t="shared" si="74"/>
        <v>112</v>
      </c>
      <c r="P214" s="58">
        <f t="shared" si="75"/>
        <v>-0.39</v>
      </c>
      <c r="Q214" s="64">
        <f t="shared" si="68"/>
        <v>-0.49</v>
      </c>
      <c r="R214" s="64">
        <f t="shared" si="76"/>
        <v>-0.47000000000000003</v>
      </c>
      <c r="S214" s="26">
        <f t="shared" si="61"/>
        <v>2</v>
      </c>
      <c r="T214" s="26">
        <f t="shared" si="66"/>
        <v>20</v>
      </c>
      <c r="U214" s="23">
        <f t="shared" si="62"/>
        <v>0</v>
      </c>
      <c r="V214" s="19">
        <f t="shared" si="63"/>
        <v>0</v>
      </c>
      <c r="W214" s="23" t="str">
        <f t="shared" si="64"/>
        <v>ВВ</v>
      </c>
      <c r="X214" s="17">
        <f t="shared" si="65"/>
        <v>0</v>
      </c>
      <c r="Y214" s="1"/>
    </row>
    <row r="215" spans="2:26" ht="15" outlineLevel="2" x14ac:dyDescent="0.25">
      <c r="B215" s="176">
        <v>178</v>
      </c>
      <c r="C215" s="178" t="s">
        <v>218</v>
      </c>
      <c r="D215" s="170">
        <v>1575.75</v>
      </c>
      <c r="E215" s="5">
        <v>1197.1400000000001</v>
      </c>
      <c r="F215" s="13">
        <v>657.61</v>
      </c>
      <c r="G215" s="10">
        <f t="shared" si="69"/>
        <v>0.76</v>
      </c>
      <c r="H215" s="58">
        <f t="shared" si="70"/>
        <v>-0.24</v>
      </c>
      <c r="I215" s="3">
        <f t="shared" si="67"/>
        <v>201</v>
      </c>
      <c r="J215" s="58">
        <f t="shared" si="71"/>
        <v>-1.36</v>
      </c>
      <c r="K215" s="81">
        <v>13809.7</v>
      </c>
      <c r="L215" s="112">
        <f t="shared" si="72"/>
        <v>11.5</v>
      </c>
      <c r="M215" s="58">
        <f t="shared" si="73"/>
        <v>-0.04</v>
      </c>
      <c r="N215" s="119">
        <v>8.94</v>
      </c>
      <c r="O215" s="59">
        <f t="shared" si="74"/>
        <v>134</v>
      </c>
      <c r="P215" s="58">
        <f t="shared" si="75"/>
        <v>-0.27</v>
      </c>
      <c r="Q215" s="64">
        <f t="shared" si="68"/>
        <v>-1.6</v>
      </c>
      <c r="R215" s="64">
        <f t="shared" si="76"/>
        <v>-0.31</v>
      </c>
      <c r="S215" s="26">
        <f t="shared" si="61"/>
        <v>2</v>
      </c>
      <c r="T215" s="26">
        <f t="shared" si="66"/>
        <v>20</v>
      </c>
      <c r="U215" s="23">
        <f t="shared" si="62"/>
        <v>0</v>
      </c>
      <c r="V215" s="19">
        <f t="shared" si="63"/>
        <v>0</v>
      </c>
      <c r="W215" s="23" t="str">
        <f t="shared" si="64"/>
        <v>ВВ</v>
      </c>
      <c r="X215" s="17">
        <f t="shared" si="65"/>
        <v>0</v>
      </c>
      <c r="Y215" s="1"/>
    </row>
    <row r="216" spans="2:26" ht="15" outlineLevel="2" x14ac:dyDescent="0.25">
      <c r="B216" s="176">
        <v>179</v>
      </c>
      <c r="C216" s="178" t="s">
        <v>219</v>
      </c>
      <c r="D216" s="170">
        <v>294.47000000000003</v>
      </c>
      <c r="E216" s="5">
        <v>242.8</v>
      </c>
      <c r="F216" s="13">
        <v>89.66</v>
      </c>
      <c r="G216" s="10">
        <f t="shared" si="69"/>
        <v>0.82</v>
      </c>
      <c r="H216" s="58">
        <f t="shared" si="70"/>
        <v>-0.18000000000000005</v>
      </c>
      <c r="I216" s="3">
        <f t="shared" si="67"/>
        <v>135</v>
      </c>
      <c r="J216" s="58">
        <f t="shared" si="71"/>
        <v>-0.59</v>
      </c>
      <c r="K216" s="81">
        <v>6347.8</v>
      </c>
      <c r="L216" s="112">
        <f t="shared" si="72"/>
        <v>26.1</v>
      </c>
      <c r="M216" s="58">
        <f t="shared" si="73"/>
        <v>-1.35</v>
      </c>
      <c r="N216" s="119">
        <v>3.5840000000000001</v>
      </c>
      <c r="O216" s="59">
        <f t="shared" si="74"/>
        <v>68</v>
      </c>
      <c r="P216" s="58">
        <f t="shared" si="75"/>
        <v>-0.63</v>
      </c>
      <c r="Q216" s="64">
        <f t="shared" si="68"/>
        <v>-0.77</v>
      </c>
      <c r="R216" s="64">
        <f t="shared" si="76"/>
        <v>-1.98</v>
      </c>
      <c r="S216" s="26">
        <f t="shared" si="61"/>
        <v>2</v>
      </c>
      <c r="T216" s="26">
        <f t="shared" si="66"/>
        <v>20</v>
      </c>
      <c r="U216" s="23">
        <f t="shared" si="62"/>
        <v>0</v>
      </c>
      <c r="V216" s="19">
        <f t="shared" si="63"/>
        <v>0</v>
      </c>
      <c r="W216" s="23" t="str">
        <f t="shared" si="64"/>
        <v>ВВ</v>
      </c>
      <c r="X216" s="17">
        <f t="shared" si="65"/>
        <v>0</v>
      </c>
      <c r="Y216" s="1"/>
    </row>
    <row r="217" spans="2:26" ht="15" outlineLevel="2" x14ac:dyDescent="0.25">
      <c r="B217" s="176">
        <v>180</v>
      </c>
      <c r="C217" s="178" t="s">
        <v>220</v>
      </c>
      <c r="D217" s="170">
        <v>4965.9399999999996</v>
      </c>
      <c r="E217" s="5">
        <v>4454.37</v>
      </c>
      <c r="F217" s="13">
        <v>1074.57</v>
      </c>
      <c r="G217" s="10">
        <f t="shared" si="69"/>
        <v>0.9</v>
      </c>
      <c r="H217" s="58">
        <f t="shared" si="70"/>
        <v>-9.9999999999999978E-2</v>
      </c>
      <c r="I217" s="3">
        <f t="shared" si="67"/>
        <v>88</v>
      </c>
      <c r="J217" s="58">
        <f t="shared" si="71"/>
        <v>-0.03</v>
      </c>
      <c r="K217" s="81">
        <v>18437.099999999999</v>
      </c>
      <c r="L217" s="112">
        <f t="shared" si="72"/>
        <v>4.0999999999999996</v>
      </c>
      <c r="M217" s="58">
        <f t="shared" si="73"/>
        <v>0.63</v>
      </c>
      <c r="N217" s="119">
        <v>9.94</v>
      </c>
      <c r="O217" s="59">
        <f t="shared" si="74"/>
        <v>448</v>
      </c>
      <c r="P217" s="58">
        <f t="shared" si="75"/>
        <v>1.45</v>
      </c>
      <c r="Q217" s="64">
        <f t="shared" si="68"/>
        <v>-0.12999999999999998</v>
      </c>
      <c r="R217" s="64">
        <f t="shared" si="76"/>
        <v>2.08</v>
      </c>
      <c r="S217" s="26">
        <f t="shared" si="61"/>
        <v>2</v>
      </c>
      <c r="T217" s="26">
        <f t="shared" si="66"/>
        <v>10</v>
      </c>
      <c r="U217" s="23">
        <f t="shared" si="62"/>
        <v>0</v>
      </c>
      <c r="V217" s="19">
        <f t="shared" si="63"/>
        <v>0</v>
      </c>
      <c r="W217" s="23">
        <f t="shared" si="64"/>
        <v>0</v>
      </c>
      <c r="X217" s="17" t="str">
        <f t="shared" si="65"/>
        <v>ВА</v>
      </c>
      <c r="Y217" s="1"/>
    </row>
    <row r="218" spans="2:26" ht="15" outlineLevel="2" x14ac:dyDescent="0.25">
      <c r="B218" s="176">
        <v>181</v>
      </c>
      <c r="C218" s="178" t="s">
        <v>221</v>
      </c>
      <c r="D218" s="170">
        <v>2136.9299999999998</v>
      </c>
      <c r="E218" s="5">
        <v>2062.96</v>
      </c>
      <c r="F218" s="13">
        <v>228.98</v>
      </c>
      <c r="G218" s="10">
        <f t="shared" si="69"/>
        <v>0.97</v>
      </c>
      <c r="H218" s="58">
        <f t="shared" si="70"/>
        <v>-3.0000000000000027E-2</v>
      </c>
      <c r="I218" s="3">
        <f t="shared" si="67"/>
        <v>41</v>
      </c>
      <c r="J218" s="58">
        <f t="shared" si="71"/>
        <v>0.52</v>
      </c>
      <c r="K218" s="81">
        <v>8058.3</v>
      </c>
      <c r="L218" s="112">
        <f t="shared" si="72"/>
        <v>3.9</v>
      </c>
      <c r="M218" s="58">
        <f t="shared" si="73"/>
        <v>0.65</v>
      </c>
      <c r="N218" s="119">
        <v>4.9160000000000004</v>
      </c>
      <c r="O218" s="59">
        <f t="shared" si="74"/>
        <v>420</v>
      </c>
      <c r="P218" s="58">
        <f t="shared" si="75"/>
        <v>1.3</v>
      </c>
      <c r="Q218" s="64">
        <f t="shared" si="68"/>
        <v>0.49</v>
      </c>
      <c r="R218" s="64">
        <f t="shared" si="76"/>
        <v>1.9500000000000002</v>
      </c>
      <c r="S218" s="26">
        <f t="shared" si="61"/>
        <v>1</v>
      </c>
      <c r="T218" s="26">
        <f t="shared" si="66"/>
        <v>10</v>
      </c>
      <c r="U218" s="23">
        <f t="shared" si="62"/>
        <v>0</v>
      </c>
      <c r="V218" s="19" t="str">
        <f t="shared" si="63"/>
        <v>АА</v>
      </c>
      <c r="W218" s="23">
        <f t="shared" si="64"/>
        <v>0</v>
      </c>
      <c r="X218" s="17">
        <f t="shared" si="65"/>
        <v>0</v>
      </c>
      <c r="Y218" s="1"/>
    </row>
    <row r="219" spans="2:26" ht="15" outlineLevel="2" x14ac:dyDescent="0.25">
      <c r="B219" s="176">
        <v>182</v>
      </c>
      <c r="C219" s="178" t="s">
        <v>222</v>
      </c>
      <c r="D219" s="170">
        <v>938.06</v>
      </c>
      <c r="E219" s="5">
        <v>884.36</v>
      </c>
      <c r="F219" s="13">
        <v>133.69</v>
      </c>
      <c r="G219" s="10">
        <f t="shared" si="69"/>
        <v>0.94</v>
      </c>
      <c r="H219" s="58">
        <f t="shared" si="70"/>
        <v>-6.0000000000000053E-2</v>
      </c>
      <c r="I219" s="3">
        <f t="shared" si="67"/>
        <v>55</v>
      </c>
      <c r="J219" s="58">
        <f t="shared" si="71"/>
        <v>0.35</v>
      </c>
      <c r="K219" s="81">
        <v>6763.7</v>
      </c>
      <c r="L219" s="112">
        <f t="shared" si="72"/>
        <v>7.6</v>
      </c>
      <c r="M219" s="58">
        <f t="shared" si="73"/>
        <v>0.32</v>
      </c>
      <c r="N219" s="119">
        <v>2.98</v>
      </c>
      <c r="O219" s="59">
        <f t="shared" si="74"/>
        <v>297</v>
      </c>
      <c r="P219" s="58">
        <f t="shared" si="75"/>
        <v>0.62</v>
      </c>
      <c r="Q219" s="64">
        <f t="shared" si="68"/>
        <v>0.28999999999999992</v>
      </c>
      <c r="R219" s="64">
        <f t="shared" si="76"/>
        <v>0.94</v>
      </c>
      <c r="S219" s="26">
        <f t="shared" si="61"/>
        <v>1</v>
      </c>
      <c r="T219" s="26">
        <f t="shared" si="66"/>
        <v>10</v>
      </c>
      <c r="U219" s="23">
        <f t="shared" si="62"/>
        <v>0</v>
      </c>
      <c r="V219" s="19" t="str">
        <f t="shared" si="63"/>
        <v>АА</v>
      </c>
      <c r="W219" s="23">
        <f t="shared" si="64"/>
        <v>0</v>
      </c>
      <c r="X219" s="17">
        <f t="shared" si="65"/>
        <v>0</v>
      </c>
      <c r="Y219" s="1"/>
      <c r="Z219" s="160"/>
    </row>
    <row r="220" spans="2:26" ht="15" outlineLevel="2" x14ac:dyDescent="0.25">
      <c r="B220" s="176">
        <v>183</v>
      </c>
      <c r="C220" s="178" t="s">
        <v>223</v>
      </c>
      <c r="D220" s="170">
        <v>229.63</v>
      </c>
      <c r="E220" s="5">
        <v>216.12</v>
      </c>
      <c r="F220" s="13">
        <v>50.51</v>
      </c>
      <c r="G220" s="10">
        <f t="shared" si="69"/>
        <v>0.94</v>
      </c>
      <c r="H220" s="58">
        <f t="shared" si="70"/>
        <v>-6.0000000000000053E-2</v>
      </c>
      <c r="I220" s="3">
        <f t="shared" si="67"/>
        <v>85</v>
      </c>
      <c r="J220" s="58">
        <f t="shared" si="71"/>
        <v>0</v>
      </c>
      <c r="K220" s="81">
        <v>6330.6</v>
      </c>
      <c r="L220" s="112">
        <f t="shared" si="72"/>
        <v>29.3</v>
      </c>
      <c r="M220" s="58">
        <f t="shared" si="73"/>
        <v>-1.64</v>
      </c>
      <c r="N220" s="119">
        <v>2.6360000000000001</v>
      </c>
      <c r="O220" s="59">
        <f t="shared" si="74"/>
        <v>82</v>
      </c>
      <c r="P220" s="58">
        <f t="shared" si="75"/>
        <v>-0.55000000000000004</v>
      </c>
      <c r="Q220" s="64">
        <f t="shared" si="68"/>
        <v>-6.0000000000000053E-2</v>
      </c>
      <c r="R220" s="64">
        <f t="shared" si="76"/>
        <v>-2.19</v>
      </c>
      <c r="S220" s="26">
        <f t="shared" si="61"/>
        <v>2</v>
      </c>
      <c r="T220" s="26">
        <f t="shared" si="66"/>
        <v>20</v>
      </c>
      <c r="U220" s="23">
        <f t="shared" si="62"/>
        <v>0</v>
      </c>
      <c r="V220" s="19">
        <f t="shared" si="63"/>
        <v>0</v>
      </c>
      <c r="W220" s="23" t="str">
        <f t="shared" si="64"/>
        <v>ВВ</v>
      </c>
      <c r="X220" s="17">
        <f t="shared" si="65"/>
        <v>0</v>
      </c>
      <c r="Y220" s="1"/>
    </row>
    <row r="221" spans="2:26" ht="15" outlineLevel="2" x14ac:dyDescent="0.25">
      <c r="B221" s="176">
        <v>184</v>
      </c>
      <c r="C221" s="178" t="s">
        <v>224</v>
      </c>
      <c r="D221" s="170">
        <v>285.5</v>
      </c>
      <c r="E221" s="5">
        <v>205.59</v>
      </c>
      <c r="F221" s="13">
        <v>168.91</v>
      </c>
      <c r="G221" s="10">
        <f t="shared" si="69"/>
        <v>0.72</v>
      </c>
      <c r="H221" s="58">
        <f t="shared" si="70"/>
        <v>-0.28000000000000003</v>
      </c>
      <c r="I221" s="3">
        <f t="shared" si="67"/>
        <v>300</v>
      </c>
      <c r="J221" s="58">
        <f t="shared" si="71"/>
        <v>-2.5299999999999998</v>
      </c>
      <c r="K221" s="81">
        <v>5161.7</v>
      </c>
      <c r="L221" s="112">
        <f t="shared" si="72"/>
        <v>25.1</v>
      </c>
      <c r="M221" s="58">
        <f t="shared" si="73"/>
        <v>-1.26</v>
      </c>
      <c r="N221" s="119">
        <v>0.98799999999999999</v>
      </c>
      <c r="O221" s="59">
        <f t="shared" si="74"/>
        <v>208</v>
      </c>
      <c r="P221" s="58">
        <f t="shared" si="75"/>
        <v>0.14000000000000001</v>
      </c>
      <c r="Q221" s="64">
        <f t="shared" si="68"/>
        <v>-2.8099999999999996</v>
      </c>
      <c r="R221" s="64">
        <f t="shared" si="76"/>
        <v>-1.1200000000000001</v>
      </c>
      <c r="S221" s="26">
        <f t="shared" si="61"/>
        <v>2</v>
      </c>
      <c r="T221" s="26">
        <f t="shared" si="66"/>
        <v>20</v>
      </c>
      <c r="U221" s="23">
        <f t="shared" si="62"/>
        <v>0</v>
      </c>
      <c r="V221" s="19">
        <f t="shared" si="63"/>
        <v>0</v>
      </c>
      <c r="W221" s="23" t="str">
        <f t="shared" si="64"/>
        <v>ВВ</v>
      </c>
      <c r="X221" s="17">
        <f t="shared" si="65"/>
        <v>0</v>
      </c>
      <c r="Y221" s="1"/>
    </row>
    <row r="222" spans="2:26" ht="15" outlineLevel="2" x14ac:dyDescent="0.25">
      <c r="B222" s="176">
        <v>185</v>
      </c>
      <c r="C222" s="178" t="s">
        <v>225</v>
      </c>
      <c r="D222" s="170">
        <v>525.82000000000005</v>
      </c>
      <c r="E222" s="5">
        <v>431.24</v>
      </c>
      <c r="F222" s="13">
        <v>211.59</v>
      </c>
      <c r="G222" s="10">
        <f t="shared" si="69"/>
        <v>0.82</v>
      </c>
      <c r="H222" s="58">
        <f t="shared" si="70"/>
        <v>-0.18000000000000005</v>
      </c>
      <c r="I222" s="3">
        <f t="shared" si="67"/>
        <v>179</v>
      </c>
      <c r="J222" s="58">
        <f t="shared" si="71"/>
        <v>-1.1000000000000001</v>
      </c>
      <c r="K222" s="81">
        <v>7053.2</v>
      </c>
      <c r="L222" s="112">
        <f t="shared" si="72"/>
        <v>16.399999999999999</v>
      </c>
      <c r="M222" s="58">
        <f t="shared" si="73"/>
        <v>-0.48</v>
      </c>
      <c r="N222" s="119">
        <v>2.7519999999999998</v>
      </c>
      <c r="O222" s="59">
        <f t="shared" si="74"/>
        <v>157</v>
      </c>
      <c r="P222" s="58">
        <f t="shared" si="75"/>
        <v>-0.14000000000000001</v>
      </c>
      <c r="Q222" s="64">
        <f t="shared" si="68"/>
        <v>-1.2800000000000002</v>
      </c>
      <c r="R222" s="64">
        <f t="shared" si="76"/>
        <v>-0.62</v>
      </c>
      <c r="S222" s="26">
        <f t="shared" si="61"/>
        <v>2</v>
      </c>
      <c r="T222" s="26">
        <f t="shared" si="66"/>
        <v>20</v>
      </c>
      <c r="U222" s="23">
        <f t="shared" si="62"/>
        <v>0</v>
      </c>
      <c r="V222" s="19">
        <f t="shared" si="63"/>
        <v>0</v>
      </c>
      <c r="W222" s="23" t="str">
        <f t="shared" si="64"/>
        <v>ВВ</v>
      </c>
      <c r="X222" s="17">
        <f t="shared" si="65"/>
        <v>0</v>
      </c>
      <c r="Y222" s="1"/>
    </row>
    <row r="223" spans="2:26" ht="15" outlineLevel="2" x14ac:dyDescent="0.25">
      <c r="B223" s="176">
        <v>186</v>
      </c>
      <c r="C223" s="178" t="s">
        <v>226</v>
      </c>
      <c r="D223" s="170">
        <v>484.74</v>
      </c>
      <c r="E223" s="5">
        <v>397.9</v>
      </c>
      <c r="F223" s="13">
        <v>277.83999999999997</v>
      </c>
      <c r="G223" s="10">
        <f t="shared" si="69"/>
        <v>0.82</v>
      </c>
      <c r="H223" s="58">
        <f t="shared" si="70"/>
        <v>-0.18000000000000005</v>
      </c>
      <c r="I223" s="3">
        <f t="shared" si="67"/>
        <v>255</v>
      </c>
      <c r="J223" s="58">
        <f t="shared" si="71"/>
        <v>-2</v>
      </c>
      <c r="K223" s="81">
        <v>7241.1</v>
      </c>
      <c r="L223" s="112">
        <f t="shared" si="72"/>
        <v>18.2</v>
      </c>
      <c r="M223" s="58">
        <f t="shared" si="73"/>
        <v>-0.64</v>
      </c>
      <c r="N223" s="119">
        <v>2.996</v>
      </c>
      <c r="O223" s="59">
        <f t="shared" si="74"/>
        <v>133</v>
      </c>
      <c r="P223" s="58">
        <f t="shared" si="75"/>
        <v>-0.27</v>
      </c>
      <c r="Q223" s="64">
        <f t="shared" si="68"/>
        <v>-2.1800000000000002</v>
      </c>
      <c r="R223" s="64">
        <f t="shared" si="76"/>
        <v>-0.91</v>
      </c>
      <c r="S223" s="26">
        <f t="shared" si="61"/>
        <v>2</v>
      </c>
      <c r="T223" s="26">
        <f t="shared" si="66"/>
        <v>20</v>
      </c>
      <c r="U223" s="23">
        <f t="shared" si="62"/>
        <v>0</v>
      </c>
      <c r="V223" s="19">
        <f t="shared" si="63"/>
        <v>0</v>
      </c>
      <c r="W223" s="23" t="str">
        <f t="shared" si="64"/>
        <v>ВВ</v>
      </c>
      <c r="X223" s="17">
        <f t="shared" si="65"/>
        <v>0</v>
      </c>
      <c r="Y223" s="1"/>
    </row>
    <row r="224" spans="2:26" ht="15" outlineLevel="2" x14ac:dyDescent="0.25">
      <c r="B224" s="176">
        <v>187</v>
      </c>
      <c r="C224" s="178" t="s">
        <v>227</v>
      </c>
      <c r="D224" s="170">
        <v>688.69</v>
      </c>
      <c r="E224" s="5">
        <v>612.28</v>
      </c>
      <c r="F224" s="13">
        <v>165.41</v>
      </c>
      <c r="G224" s="10">
        <f t="shared" si="69"/>
        <v>0.89</v>
      </c>
      <c r="H224" s="58">
        <f t="shared" si="70"/>
        <v>-0.10999999999999999</v>
      </c>
      <c r="I224" s="3">
        <f t="shared" si="67"/>
        <v>99</v>
      </c>
      <c r="J224" s="58">
        <f t="shared" si="71"/>
        <v>-0.16</v>
      </c>
      <c r="K224" s="81">
        <v>9647.6</v>
      </c>
      <c r="L224" s="112">
        <f t="shared" si="72"/>
        <v>15.8</v>
      </c>
      <c r="M224" s="58">
        <f t="shared" si="73"/>
        <v>-0.42</v>
      </c>
      <c r="N224" s="119">
        <v>4.9560000000000004</v>
      </c>
      <c r="O224" s="59">
        <f t="shared" si="74"/>
        <v>124</v>
      </c>
      <c r="P224" s="58">
        <f t="shared" si="75"/>
        <v>-0.32</v>
      </c>
      <c r="Q224" s="64">
        <f t="shared" si="68"/>
        <v>-0.27</v>
      </c>
      <c r="R224" s="64">
        <f t="shared" si="76"/>
        <v>-0.74</v>
      </c>
      <c r="S224" s="26">
        <f t="shared" si="61"/>
        <v>2</v>
      </c>
      <c r="T224" s="26">
        <f t="shared" si="66"/>
        <v>20</v>
      </c>
      <c r="U224" s="23">
        <f t="shared" si="62"/>
        <v>0</v>
      </c>
      <c r="V224" s="19">
        <f t="shared" si="63"/>
        <v>0</v>
      </c>
      <c r="W224" s="23" t="str">
        <f t="shared" si="64"/>
        <v>ВВ</v>
      </c>
      <c r="X224" s="17">
        <f t="shared" si="65"/>
        <v>0</v>
      </c>
      <c r="Y224" s="1"/>
    </row>
    <row r="225" spans="2:26" ht="15" outlineLevel="2" x14ac:dyDescent="0.25">
      <c r="B225" s="176">
        <v>188</v>
      </c>
      <c r="C225" s="178" t="s">
        <v>228</v>
      </c>
      <c r="D225" s="170">
        <v>3679.73</v>
      </c>
      <c r="E225" s="5">
        <v>3480.06</v>
      </c>
      <c r="F225" s="13">
        <v>1636.67</v>
      </c>
      <c r="G225" s="10">
        <f t="shared" si="69"/>
        <v>0.95</v>
      </c>
      <c r="H225" s="58">
        <f t="shared" si="70"/>
        <v>-5.0000000000000044E-2</v>
      </c>
      <c r="I225" s="3">
        <f t="shared" si="67"/>
        <v>172</v>
      </c>
      <c r="J225" s="58">
        <f t="shared" si="71"/>
        <v>-1.02</v>
      </c>
      <c r="K225" s="81">
        <v>26801.8</v>
      </c>
      <c r="L225" s="112">
        <f t="shared" si="72"/>
        <v>7.7</v>
      </c>
      <c r="M225" s="58">
        <f t="shared" si="73"/>
        <v>0.31</v>
      </c>
      <c r="N225" s="119">
        <v>15.295999999999999</v>
      </c>
      <c r="O225" s="59">
        <f t="shared" si="74"/>
        <v>228</v>
      </c>
      <c r="P225" s="58">
        <f t="shared" si="75"/>
        <v>0.25</v>
      </c>
      <c r="Q225" s="64">
        <f t="shared" si="68"/>
        <v>-1.07</v>
      </c>
      <c r="R225" s="64">
        <f t="shared" si="76"/>
        <v>0.56000000000000005</v>
      </c>
      <c r="S225" s="26">
        <f t="shared" si="61"/>
        <v>2</v>
      </c>
      <c r="T225" s="26">
        <f t="shared" si="66"/>
        <v>10</v>
      </c>
      <c r="U225" s="23">
        <f t="shared" si="62"/>
        <v>0</v>
      </c>
      <c r="V225" s="19">
        <f t="shared" si="63"/>
        <v>0</v>
      </c>
      <c r="W225" s="23">
        <f t="shared" si="64"/>
        <v>0</v>
      </c>
      <c r="X225" s="17" t="str">
        <f t="shared" si="65"/>
        <v>ВА</v>
      </c>
      <c r="Y225" s="1"/>
    </row>
    <row r="226" spans="2:26" ht="15" outlineLevel="2" x14ac:dyDescent="0.25">
      <c r="B226" s="176">
        <v>189</v>
      </c>
      <c r="C226" s="178" t="s">
        <v>229</v>
      </c>
      <c r="D226" s="170">
        <v>1266.77</v>
      </c>
      <c r="E226" s="5">
        <v>1128.45</v>
      </c>
      <c r="F226" s="13">
        <v>472.32</v>
      </c>
      <c r="G226" s="10">
        <f t="shared" si="69"/>
        <v>0.89</v>
      </c>
      <c r="H226" s="58">
        <f t="shared" si="70"/>
        <v>-0.10999999999999999</v>
      </c>
      <c r="I226" s="3">
        <f t="shared" si="67"/>
        <v>153</v>
      </c>
      <c r="J226" s="58">
        <f t="shared" si="71"/>
        <v>-0.8</v>
      </c>
      <c r="K226" s="81">
        <v>13453.7</v>
      </c>
      <c r="L226" s="112">
        <f t="shared" si="72"/>
        <v>11.9</v>
      </c>
      <c r="M226" s="58">
        <f t="shared" si="73"/>
        <v>-7.0000000000000007E-2</v>
      </c>
      <c r="N226" s="119">
        <v>5.984</v>
      </c>
      <c r="O226" s="59">
        <f t="shared" si="74"/>
        <v>189</v>
      </c>
      <c r="P226" s="58">
        <f t="shared" si="75"/>
        <v>0.03</v>
      </c>
      <c r="Q226" s="64">
        <f t="shared" si="68"/>
        <v>-0.91</v>
      </c>
      <c r="R226" s="64">
        <f t="shared" si="76"/>
        <v>-4.0000000000000008E-2</v>
      </c>
      <c r="S226" s="26">
        <f t="shared" si="61"/>
        <v>2</v>
      </c>
      <c r="T226" s="26">
        <f t="shared" si="66"/>
        <v>20</v>
      </c>
      <c r="U226" s="23">
        <f t="shared" si="62"/>
        <v>0</v>
      </c>
      <c r="V226" s="19">
        <f t="shared" si="63"/>
        <v>0</v>
      </c>
      <c r="W226" s="23" t="str">
        <f t="shared" si="64"/>
        <v>ВВ</v>
      </c>
      <c r="X226" s="17">
        <f t="shared" si="65"/>
        <v>0</v>
      </c>
      <c r="Y226" s="1"/>
    </row>
    <row r="227" spans="2:26" ht="15" outlineLevel="2" x14ac:dyDescent="0.25">
      <c r="B227" s="176">
        <v>190</v>
      </c>
      <c r="C227" s="178" t="s">
        <v>230</v>
      </c>
      <c r="D227" s="170">
        <v>1730.94</v>
      </c>
      <c r="E227" s="5">
        <v>1465.31</v>
      </c>
      <c r="F227" s="13">
        <v>741.63</v>
      </c>
      <c r="G227" s="10">
        <f t="shared" si="69"/>
        <v>0.85</v>
      </c>
      <c r="H227" s="58">
        <f t="shared" si="70"/>
        <v>-0.15000000000000002</v>
      </c>
      <c r="I227" s="3">
        <f t="shared" si="67"/>
        <v>185</v>
      </c>
      <c r="J227" s="58">
        <f t="shared" si="71"/>
        <v>-1.17</v>
      </c>
      <c r="K227" s="81">
        <v>12773.1</v>
      </c>
      <c r="L227" s="112">
        <f t="shared" si="72"/>
        <v>8.6999999999999993</v>
      </c>
      <c r="M227" s="58">
        <f t="shared" si="73"/>
        <v>0.22</v>
      </c>
      <c r="N227" s="119">
        <v>7.02</v>
      </c>
      <c r="O227" s="59">
        <f t="shared" si="74"/>
        <v>209</v>
      </c>
      <c r="P227" s="58">
        <f t="shared" si="75"/>
        <v>0.14000000000000001</v>
      </c>
      <c r="Q227" s="64">
        <f t="shared" si="68"/>
        <v>-1.3199999999999998</v>
      </c>
      <c r="R227" s="64">
        <f t="shared" si="76"/>
        <v>0.36</v>
      </c>
      <c r="S227" s="26">
        <f t="shared" si="61"/>
        <v>2</v>
      </c>
      <c r="T227" s="26">
        <f t="shared" si="66"/>
        <v>10</v>
      </c>
      <c r="U227" s="23">
        <f t="shared" si="62"/>
        <v>0</v>
      </c>
      <c r="V227" s="19">
        <f t="shared" si="63"/>
        <v>0</v>
      </c>
      <c r="W227" s="23">
        <f t="shared" si="64"/>
        <v>0</v>
      </c>
      <c r="X227" s="17" t="str">
        <f t="shared" si="65"/>
        <v>ВА</v>
      </c>
      <c r="Y227" s="1"/>
    </row>
    <row r="228" spans="2:26" ht="15" outlineLevel="2" x14ac:dyDescent="0.25">
      <c r="B228" s="176">
        <v>191</v>
      </c>
      <c r="C228" s="178" t="s">
        <v>231</v>
      </c>
      <c r="D228" s="170">
        <v>837.35</v>
      </c>
      <c r="E228" s="5">
        <v>704.31</v>
      </c>
      <c r="F228" s="13">
        <v>279.02999999999997</v>
      </c>
      <c r="G228" s="10">
        <f t="shared" si="69"/>
        <v>0.84</v>
      </c>
      <c r="H228" s="58">
        <f t="shared" si="70"/>
        <v>-0.16000000000000003</v>
      </c>
      <c r="I228" s="3">
        <f t="shared" si="67"/>
        <v>145</v>
      </c>
      <c r="J228" s="58">
        <f t="shared" si="71"/>
        <v>-0.7</v>
      </c>
      <c r="K228" s="81">
        <v>9038.4</v>
      </c>
      <c r="L228" s="112">
        <f t="shared" si="72"/>
        <v>12.8</v>
      </c>
      <c r="M228" s="58">
        <f t="shared" si="73"/>
        <v>-0.15</v>
      </c>
      <c r="N228" s="119">
        <v>2.496</v>
      </c>
      <c r="O228" s="59">
        <f t="shared" si="74"/>
        <v>282</v>
      </c>
      <c r="P228" s="58">
        <f t="shared" si="75"/>
        <v>0.54</v>
      </c>
      <c r="Q228" s="64">
        <f t="shared" si="68"/>
        <v>-0.86</v>
      </c>
      <c r="R228" s="64">
        <f t="shared" si="76"/>
        <v>0.39</v>
      </c>
      <c r="S228" s="26">
        <f t="shared" ref="S228:S291" si="77">IF(Q228&gt;=$Q$37,1,2)</f>
        <v>2</v>
      </c>
      <c r="T228" s="26">
        <f t="shared" si="66"/>
        <v>10</v>
      </c>
      <c r="U228" s="23">
        <f t="shared" ref="U228:U291" si="78">IF(S228+T228=21,$U$8,0)</f>
        <v>0</v>
      </c>
      <c r="V228" s="19">
        <f t="shared" ref="V228:V291" si="79">IF(S228+T228=11,$V$8,0)</f>
        <v>0</v>
      </c>
      <c r="W228" s="23">
        <f t="shared" ref="W228:W291" si="80">IF(S228+T228=22,$W$8,0)</f>
        <v>0</v>
      </c>
      <c r="X228" s="17" t="str">
        <f t="shared" ref="X228:X291" si="81">IF(S228+T228=12,$X$8,0)</f>
        <v>ВА</v>
      </c>
      <c r="Y228" s="1"/>
    </row>
    <row r="229" spans="2:26" ht="15" outlineLevel="2" x14ac:dyDescent="0.25">
      <c r="B229" s="176">
        <v>192</v>
      </c>
      <c r="C229" s="178" t="s">
        <v>232</v>
      </c>
      <c r="D229" s="170">
        <v>909.49</v>
      </c>
      <c r="E229" s="5">
        <v>777.29</v>
      </c>
      <c r="F229" s="13">
        <v>456.2</v>
      </c>
      <c r="G229" s="10">
        <f t="shared" si="69"/>
        <v>0.85</v>
      </c>
      <c r="H229" s="58">
        <f t="shared" si="70"/>
        <v>-0.15000000000000002</v>
      </c>
      <c r="I229" s="3">
        <f t="shared" si="67"/>
        <v>214</v>
      </c>
      <c r="J229" s="58">
        <f t="shared" si="71"/>
        <v>-1.51</v>
      </c>
      <c r="K229" s="81">
        <v>8761.5</v>
      </c>
      <c r="L229" s="112">
        <f t="shared" si="72"/>
        <v>11.3</v>
      </c>
      <c r="M229" s="58">
        <f t="shared" si="73"/>
        <v>-0.02</v>
      </c>
      <c r="N229" s="119">
        <v>2.94</v>
      </c>
      <c r="O229" s="59">
        <f t="shared" si="74"/>
        <v>264</v>
      </c>
      <c r="P229" s="58">
        <f t="shared" si="75"/>
        <v>0.44</v>
      </c>
      <c r="Q229" s="64">
        <f t="shared" si="68"/>
        <v>-1.6600000000000001</v>
      </c>
      <c r="R229" s="64">
        <f t="shared" si="76"/>
        <v>0.42</v>
      </c>
      <c r="S229" s="26">
        <f t="shared" si="77"/>
        <v>2</v>
      </c>
      <c r="T229" s="26">
        <f t="shared" ref="T229:T292" si="82">IF(R229&gt;=$R$37,10,20)</f>
        <v>10</v>
      </c>
      <c r="U229" s="23">
        <f t="shared" si="78"/>
        <v>0</v>
      </c>
      <c r="V229" s="19">
        <f t="shared" si="79"/>
        <v>0</v>
      </c>
      <c r="W229" s="23">
        <f t="shared" si="80"/>
        <v>0</v>
      </c>
      <c r="X229" s="17" t="str">
        <f t="shared" si="81"/>
        <v>ВА</v>
      </c>
      <c r="Y229" s="1"/>
    </row>
    <row r="230" spans="2:26" ht="15" outlineLevel="2" x14ac:dyDescent="0.25">
      <c r="B230" s="176">
        <v>193</v>
      </c>
      <c r="C230" s="178" t="s">
        <v>233</v>
      </c>
      <c r="D230" s="170">
        <v>1067.8499999999999</v>
      </c>
      <c r="E230" s="5">
        <v>1002.05</v>
      </c>
      <c r="F230" s="13">
        <v>161.80000000000001</v>
      </c>
      <c r="G230" s="10">
        <f t="shared" si="69"/>
        <v>0.94</v>
      </c>
      <c r="H230" s="58">
        <f t="shared" si="70"/>
        <v>-6.0000000000000053E-2</v>
      </c>
      <c r="I230" s="3">
        <f t="shared" ref="I230:I293" si="83">ROUND(F230/E230*365,0)</f>
        <v>59</v>
      </c>
      <c r="J230" s="58">
        <f t="shared" si="71"/>
        <v>0.31</v>
      </c>
      <c r="K230" s="81">
        <v>6573.9</v>
      </c>
      <c r="L230" s="112">
        <f t="shared" si="72"/>
        <v>6.6</v>
      </c>
      <c r="M230" s="58">
        <f t="shared" si="73"/>
        <v>0.41</v>
      </c>
      <c r="N230" s="119">
        <v>3</v>
      </c>
      <c r="O230" s="59">
        <f t="shared" si="74"/>
        <v>334</v>
      </c>
      <c r="P230" s="58">
        <f t="shared" si="75"/>
        <v>0.83</v>
      </c>
      <c r="Q230" s="64">
        <f t="shared" ref="Q230:Q293" si="84">H230+J230</f>
        <v>0.24999999999999994</v>
      </c>
      <c r="R230" s="64">
        <f t="shared" si="76"/>
        <v>1.24</v>
      </c>
      <c r="S230" s="26">
        <f t="shared" si="77"/>
        <v>1</v>
      </c>
      <c r="T230" s="26">
        <f t="shared" si="82"/>
        <v>10</v>
      </c>
      <c r="U230" s="23">
        <f t="shared" si="78"/>
        <v>0</v>
      </c>
      <c r="V230" s="19" t="str">
        <f t="shared" si="79"/>
        <v>АА</v>
      </c>
      <c r="W230" s="23">
        <f t="shared" si="80"/>
        <v>0</v>
      </c>
      <c r="X230" s="17">
        <f t="shared" si="81"/>
        <v>0</v>
      </c>
      <c r="Y230" s="1"/>
    </row>
    <row r="231" spans="2:26" ht="15" outlineLevel="2" x14ac:dyDescent="0.25">
      <c r="B231" s="176">
        <v>194</v>
      </c>
      <c r="C231" s="178" t="s">
        <v>234</v>
      </c>
      <c r="D231" s="170">
        <v>602.13</v>
      </c>
      <c r="E231" s="5">
        <v>552.66999999999996</v>
      </c>
      <c r="F231" s="13">
        <v>201.45</v>
      </c>
      <c r="G231" s="10">
        <f t="shared" ref="G231:G294" si="85">IF(E231&gt;0,ROUND((E231/D231),2),0)</f>
        <v>0.92</v>
      </c>
      <c r="H231" s="58">
        <f t="shared" ref="H231:H294" si="86">G231-$G$37</f>
        <v>-7.999999999999996E-2</v>
      </c>
      <c r="I231" s="3">
        <f t="shared" si="83"/>
        <v>133</v>
      </c>
      <c r="J231" s="58">
        <f t="shared" ref="J231:J294" si="87">-(ROUND(I231/$I$37-100%,2))</f>
        <v>-0.56000000000000005</v>
      </c>
      <c r="K231" s="81">
        <v>8414</v>
      </c>
      <c r="L231" s="112">
        <f t="shared" ref="L231:L294" si="88">ROUND(K231/E231,1)</f>
        <v>15.2</v>
      </c>
      <c r="M231" s="58">
        <f t="shared" ref="M231:M294" si="89">-ROUND(L231/$L$37-100%,2)</f>
        <v>-0.37</v>
      </c>
      <c r="N231" s="119">
        <v>3.956</v>
      </c>
      <c r="O231" s="59">
        <f t="shared" ref="O231:O294" si="90">ROUND((E231/N231),0)</f>
        <v>140</v>
      </c>
      <c r="P231" s="58">
        <f t="shared" ref="P231:P294" si="91">ROUND(O231/$O$37-100%,2)</f>
        <v>-0.23</v>
      </c>
      <c r="Q231" s="64">
        <f t="shared" si="84"/>
        <v>-0.64</v>
      </c>
      <c r="R231" s="64">
        <f t="shared" si="76"/>
        <v>-0.6</v>
      </c>
      <c r="S231" s="26">
        <f t="shared" si="77"/>
        <v>2</v>
      </c>
      <c r="T231" s="26">
        <f t="shared" si="82"/>
        <v>20</v>
      </c>
      <c r="U231" s="23">
        <f t="shared" si="78"/>
        <v>0</v>
      </c>
      <c r="V231" s="19">
        <f t="shared" si="79"/>
        <v>0</v>
      </c>
      <c r="W231" s="23" t="str">
        <f t="shared" si="80"/>
        <v>ВВ</v>
      </c>
      <c r="X231" s="17">
        <f t="shared" si="81"/>
        <v>0</v>
      </c>
      <c r="Y231" s="1"/>
    </row>
    <row r="232" spans="2:26" ht="15" outlineLevel="2" x14ac:dyDescent="0.25">
      <c r="B232" s="176">
        <v>195</v>
      </c>
      <c r="C232" s="178" t="s">
        <v>235</v>
      </c>
      <c r="D232" s="170">
        <v>1461.33</v>
      </c>
      <c r="E232" s="5">
        <v>1354.21</v>
      </c>
      <c r="F232" s="13">
        <v>379.12</v>
      </c>
      <c r="G232" s="10">
        <f t="shared" si="85"/>
        <v>0.93</v>
      </c>
      <c r="H232" s="58">
        <f t="shared" si="86"/>
        <v>-6.9999999999999951E-2</v>
      </c>
      <c r="I232" s="3">
        <f t="shared" si="83"/>
        <v>102</v>
      </c>
      <c r="J232" s="58">
        <f t="shared" si="87"/>
        <v>-0.2</v>
      </c>
      <c r="K232" s="81">
        <v>7058.3</v>
      </c>
      <c r="L232" s="112">
        <f t="shared" si="88"/>
        <v>5.2</v>
      </c>
      <c r="M232" s="58">
        <f t="shared" si="89"/>
        <v>0.53</v>
      </c>
      <c r="N232" s="119">
        <v>2.976</v>
      </c>
      <c r="O232" s="59">
        <f t="shared" si="90"/>
        <v>455</v>
      </c>
      <c r="P232" s="58">
        <f t="shared" si="91"/>
        <v>1.49</v>
      </c>
      <c r="Q232" s="64">
        <f t="shared" si="84"/>
        <v>-0.26999999999999996</v>
      </c>
      <c r="R232" s="64">
        <f t="shared" si="76"/>
        <v>2.02</v>
      </c>
      <c r="S232" s="26">
        <f t="shared" si="77"/>
        <v>2</v>
      </c>
      <c r="T232" s="26">
        <f t="shared" si="82"/>
        <v>10</v>
      </c>
      <c r="U232" s="23">
        <f t="shared" si="78"/>
        <v>0</v>
      </c>
      <c r="V232" s="19">
        <f t="shared" si="79"/>
        <v>0</v>
      </c>
      <c r="W232" s="23">
        <f t="shared" si="80"/>
        <v>0</v>
      </c>
      <c r="X232" s="17" t="str">
        <f t="shared" si="81"/>
        <v>ВА</v>
      </c>
      <c r="Y232" s="1"/>
    </row>
    <row r="233" spans="2:26" ht="15" outlineLevel="2" x14ac:dyDescent="0.25">
      <c r="B233" s="176">
        <v>196</v>
      </c>
      <c r="C233" s="178" t="s">
        <v>236</v>
      </c>
      <c r="D233" s="170">
        <v>770.32</v>
      </c>
      <c r="E233" s="5">
        <v>656.16</v>
      </c>
      <c r="F233" s="13">
        <v>360.16</v>
      </c>
      <c r="G233" s="10">
        <f t="shared" si="85"/>
        <v>0.85</v>
      </c>
      <c r="H233" s="58">
        <f t="shared" si="86"/>
        <v>-0.15000000000000002</v>
      </c>
      <c r="I233" s="3">
        <f t="shared" si="83"/>
        <v>200</v>
      </c>
      <c r="J233" s="58">
        <f t="shared" si="87"/>
        <v>-1.35</v>
      </c>
      <c r="K233" s="81">
        <v>5995.3</v>
      </c>
      <c r="L233" s="112">
        <f t="shared" si="88"/>
        <v>9.1</v>
      </c>
      <c r="M233" s="58">
        <f t="shared" si="89"/>
        <v>0.18</v>
      </c>
      <c r="N233" s="119">
        <v>2.9159999999999999</v>
      </c>
      <c r="O233" s="59">
        <f t="shared" si="90"/>
        <v>225</v>
      </c>
      <c r="P233" s="58">
        <f t="shared" si="91"/>
        <v>0.23</v>
      </c>
      <c r="Q233" s="64">
        <f t="shared" si="84"/>
        <v>-1.5</v>
      </c>
      <c r="R233" s="64">
        <f t="shared" si="76"/>
        <v>0.41000000000000003</v>
      </c>
      <c r="S233" s="26">
        <f t="shared" si="77"/>
        <v>2</v>
      </c>
      <c r="T233" s="26">
        <f t="shared" si="82"/>
        <v>10</v>
      </c>
      <c r="U233" s="23">
        <f t="shared" si="78"/>
        <v>0</v>
      </c>
      <c r="V233" s="19">
        <f t="shared" si="79"/>
        <v>0</v>
      </c>
      <c r="W233" s="23">
        <f t="shared" si="80"/>
        <v>0</v>
      </c>
      <c r="X233" s="17" t="str">
        <f t="shared" si="81"/>
        <v>ВА</v>
      </c>
      <c r="Y233" s="1"/>
    </row>
    <row r="234" spans="2:26" ht="15" outlineLevel="2" x14ac:dyDescent="0.25">
      <c r="B234" s="176">
        <v>197</v>
      </c>
      <c r="C234" s="178" t="s">
        <v>237</v>
      </c>
      <c r="D234" s="170">
        <v>363.74</v>
      </c>
      <c r="E234" s="5">
        <v>260.02999999999997</v>
      </c>
      <c r="F234" s="13">
        <v>204.71</v>
      </c>
      <c r="G234" s="10">
        <f t="shared" si="85"/>
        <v>0.71</v>
      </c>
      <c r="H234" s="58">
        <f t="shared" si="86"/>
        <v>-0.29000000000000004</v>
      </c>
      <c r="I234" s="3">
        <f t="shared" si="83"/>
        <v>287</v>
      </c>
      <c r="J234" s="58">
        <f t="shared" si="87"/>
        <v>-2.37</v>
      </c>
      <c r="K234" s="81">
        <v>6883.9</v>
      </c>
      <c r="L234" s="112">
        <f t="shared" si="88"/>
        <v>26.5</v>
      </c>
      <c r="M234" s="58">
        <f t="shared" si="89"/>
        <v>-1.39</v>
      </c>
      <c r="N234" s="119">
        <v>2.34</v>
      </c>
      <c r="O234" s="59">
        <f t="shared" si="90"/>
        <v>111</v>
      </c>
      <c r="P234" s="58">
        <f t="shared" si="91"/>
        <v>-0.39</v>
      </c>
      <c r="Q234" s="64">
        <f t="shared" si="84"/>
        <v>-2.66</v>
      </c>
      <c r="R234" s="64">
        <f t="shared" si="76"/>
        <v>-1.7799999999999998</v>
      </c>
      <c r="S234" s="26">
        <f t="shared" si="77"/>
        <v>2</v>
      </c>
      <c r="T234" s="26">
        <f t="shared" si="82"/>
        <v>20</v>
      </c>
      <c r="U234" s="23">
        <f t="shared" si="78"/>
        <v>0</v>
      </c>
      <c r="V234" s="19">
        <f t="shared" si="79"/>
        <v>0</v>
      </c>
      <c r="W234" s="23" t="str">
        <f t="shared" si="80"/>
        <v>ВВ</v>
      </c>
      <c r="X234" s="17">
        <f t="shared" si="81"/>
        <v>0</v>
      </c>
      <c r="Y234" s="1"/>
    </row>
    <row r="235" spans="2:26" s="105" customFormat="1" ht="15" outlineLevel="2" x14ac:dyDescent="0.25">
      <c r="B235" s="176">
        <v>198</v>
      </c>
      <c r="C235" s="178" t="s">
        <v>238</v>
      </c>
      <c r="D235" s="170">
        <v>297.33999999999997</v>
      </c>
      <c r="E235" s="5">
        <v>182.71</v>
      </c>
      <c r="F235" s="13">
        <v>423.63</v>
      </c>
      <c r="G235" s="10">
        <f t="shared" si="85"/>
        <v>0.61</v>
      </c>
      <c r="H235" s="58">
        <f t="shared" si="86"/>
        <v>-0.39</v>
      </c>
      <c r="I235" s="3">
        <f t="shared" si="83"/>
        <v>846</v>
      </c>
      <c r="J235" s="58">
        <f t="shared" si="87"/>
        <v>-8.94</v>
      </c>
      <c r="K235" s="81">
        <v>4521.7</v>
      </c>
      <c r="L235" s="112">
        <f t="shared" si="88"/>
        <v>24.7</v>
      </c>
      <c r="M235" s="58">
        <f t="shared" si="89"/>
        <v>-1.23</v>
      </c>
      <c r="N235" s="119">
        <v>0.53200000000000003</v>
      </c>
      <c r="O235" s="59">
        <f t="shared" si="90"/>
        <v>343</v>
      </c>
      <c r="P235" s="58">
        <f t="shared" si="91"/>
        <v>0.87</v>
      </c>
      <c r="Q235" s="64">
        <f t="shared" si="84"/>
        <v>-9.33</v>
      </c>
      <c r="R235" s="64">
        <f t="shared" si="76"/>
        <v>-0.36</v>
      </c>
      <c r="S235" s="108">
        <f t="shared" si="77"/>
        <v>2</v>
      </c>
      <c r="T235" s="108">
        <f t="shared" si="82"/>
        <v>20</v>
      </c>
      <c r="U235" s="103">
        <f t="shared" si="78"/>
        <v>0</v>
      </c>
      <c r="V235" s="111">
        <f t="shared" si="79"/>
        <v>0</v>
      </c>
      <c r="W235" s="23" t="str">
        <f t="shared" si="80"/>
        <v>ВВ</v>
      </c>
      <c r="X235" s="111">
        <f t="shared" si="81"/>
        <v>0</v>
      </c>
    </row>
    <row r="236" spans="2:26" ht="15" outlineLevel="2" x14ac:dyDescent="0.25">
      <c r="B236" s="176">
        <v>199</v>
      </c>
      <c r="C236" s="179" t="s">
        <v>239</v>
      </c>
      <c r="D236" s="170">
        <v>5477.37</v>
      </c>
      <c r="E236" s="5">
        <v>4643.71</v>
      </c>
      <c r="F236" s="13">
        <v>3139.66</v>
      </c>
      <c r="G236" s="10">
        <f t="shared" si="85"/>
        <v>0.85</v>
      </c>
      <c r="H236" s="58">
        <f t="shared" si="86"/>
        <v>-0.15000000000000002</v>
      </c>
      <c r="I236" s="3">
        <f t="shared" si="83"/>
        <v>247</v>
      </c>
      <c r="J236" s="58">
        <f t="shared" si="87"/>
        <v>-1.9</v>
      </c>
      <c r="K236" s="81">
        <v>30901</v>
      </c>
      <c r="L236" s="112">
        <f t="shared" si="88"/>
        <v>6.7</v>
      </c>
      <c r="M236" s="58">
        <f t="shared" si="89"/>
        <v>0.4</v>
      </c>
      <c r="N236" s="119">
        <v>18.952000000000002</v>
      </c>
      <c r="O236" s="59">
        <f t="shared" si="90"/>
        <v>245</v>
      </c>
      <c r="P236" s="58">
        <f t="shared" si="91"/>
        <v>0.34</v>
      </c>
      <c r="Q236" s="64">
        <f t="shared" si="84"/>
        <v>-2.0499999999999998</v>
      </c>
      <c r="R236" s="64">
        <f t="shared" si="76"/>
        <v>0.74</v>
      </c>
      <c r="S236" s="26">
        <f t="shared" si="77"/>
        <v>2</v>
      </c>
      <c r="T236" s="26">
        <f t="shared" si="82"/>
        <v>10</v>
      </c>
      <c r="U236" s="23">
        <f t="shared" si="78"/>
        <v>0</v>
      </c>
      <c r="V236" s="19">
        <f t="shared" si="79"/>
        <v>0</v>
      </c>
      <c r="W236" s="23">
        <f t="shared" si="80"/>
        <v>0</v>
      </c>
      <c r="X236" s="17" t="str">
        <f t="shared" si="81"/>
        <v>ВА</v>
      </c>
      <c r="Y236" s="1"/>
      <c r="Z236" s="160"/>
    </row>
    <row r="237" spans="2:26" ht="15" outlineLevel="2" x14ac:dyDescent="0.25">
      <c r="B237" s="176">
        <v>200</v>
      </c>
      <c r="C237" s="179" t="s">
        <v>240</v>
      </c>
      <c r="D237" s="170">
        <v>5452.64</v>
      </c>
      <c r="E237" s="5">
        <v>4558.49</v>
      </c>
      <c r="F237" s="13">
        <v>3305.14</v>
      </c>
      <c r="G237" s="10">
        <f t="shared" si="85"/>
        <v>0.84</v>
      </c>
      <c r="H237" s="58">
        <f t="shared" si="86"/>
        <v>-0.16000000000000003</v>
      </c>
      <c r="I237" s="3">
        <f t="shared" si="83"/>
        <v>265</v>
      </c>
      <c r="J237" s="58">
        <f t="shared" si="87"/>
        <v>-2.11</v>
      </c>
      <c r="K237" s="81">
        <v>42475.9</v>
      </c>
      <c r="L237" s="112">
        <f t="shared" si="88"/>
        <v>9.3000000000000007</v>
      </c>
      <c r="M237" s="58">
        <f t="shared" si="89"/>
        <v>0.16</v>
      </c>
      <c r="N237" s="119">
        <v>23.952000000000002</v>
      </c>
      <c r="O237" s="59">
        <f t="shared" si="90"/>
        <v>190</v>
      </c>
      <c r="P237" s="58">
        <f t="shared" si="91"/>
        <v>0.04</v>
      </c>
      <c r="Q237" s="64">
        <f t="shared" si="84"/>
        <v>-2.27</v>
      </c>
      <c r="R237" s="64">
        <f t="shared" si="76"/>
        <v>0.2</v>
      </c>
      <c r="S237" s="26">
        <f t="shared" si="77"/>
        <v>2</v>
      </c>
      <c r="T237" s="26">
        <f t="shared" si="82"/>
        <v>10</v>
      </c>
      <c r="U237" s="23">
        <f t="shared" si="78"/>
        <v>0</v>
      </c>
      <c r="V237" s="19">
        <f t="shared" si="79"/>
        <v>0</v>
      </c>
      <c r="W237" s="23">
        <f t="shared" si="80"/>
        <v>0</v>
      </c>
      <c r="X237" s="17" t="str">
        <f t="shared" si="81"/>
        <v>ВА</v>
      </c>
      <c r="Y237" s="1"/>
    </row>
    <row r="238" spans="2:26" ht="15" outlineLevel="2" x14ac:dyDescent="0.25">
      <c r="B238" s="176">
        <v>201</v>
      </c>
      <c r="C238" s="179" t="s">
        <v>241</v>
      </c>
      <c r="D238" s="170">
        <v>4269.8999999999996</v>
      </c>
      <c r="E238" s="5">
        <v>4117.7700000000004</v>
      </c>
      <c r="F238" s="13">
        <v>1546.14</v>
      </c>
      <c r="G238" s="10">
        <f t="shared" si="85"/>
        <v>0.96</v>
      </c>
      <c r="H238" s="58">
        <f t="shared" si="86"/>
        <v>-4.0000000000000036E-2</v>
      </c>
      <c r="I238" s="3">
        <f t="shared" si="83"/>
        <v>137</v>
      </c>
      <c r="J238" s="58">
        <f t="shared" si="87"/>
        <v>-0.61</v>
      </c>
      <c r="K238" s="81">
        <v>34534.9</v>
      </c>
      <c r="L238" s="112">
        <f t="shared" si="88"/>
        <v>8.4</v>
      </c>
      <c r="M238" s="58">
        <f t="shared" si="89"/>
        <v>0.24</v>
      </c>
      <c r="N238" s="119">
        <v>22.952000000000002</v>
      </c>
      <c r="O238" s="59">
        <f t="shared" si="90"/>
        <v>179</v>
      </c>
      <c r="P238" s="58">
        <f t="shared" si="91"/>
        <v>-0.02</v>
      </c>
      <c r="Q238" s="64">
        <f t="shared" si="84"/>
        <v>-0.65</v>
      </c>
      <c r="R238" s="64">
        <f t="shared" si="76"/>
        <v>0.22</v>
      </c>
      <c r="S238" s="26">
        <f t="shared" si="77"/>
        <v>2</v>
      </c>
      <c r="T238" s="26">
        <f t="shared" si="82"/>
        <v>10</v>
      </c>
      <c r="U238" s="23">
        <f t="shared" si="78"/>
        <v>0</v>
      </c>
      <c r="V238" s="19">
        <f t="shared" si="79"/>
        <v>0</v>
      </c>
      <c r="W238" s="23">
        <f t="shared" si="80"/>
        <v>0</v>
      </c>
      <c r="X238" s="17" t="str">
        <f t="shared" si="81"/>
        <v>ВА</v>
      </c>
      <c r="Y238" s="1"/>
    </row>
    <row r="239" spans="2:26" ht="15" outlineLevel="2" x14ac:dyDescent="0.25">
      <c r="B239" s="176">
        <v>202</v>
      </c>
      <c r="C239" s="179" t="s">
        <v>242</v>
      </c>
      <c r="D239" s="170">
        <v>6174.57</v>
      </c>
      <c r="E239" s="5">
        <v>5627.47</v>
      </c>
      <c r="F239" s="13">
        <v>2027.11</v>
      </c>
      <c r="G239" s="10">
        <f t="shared" si="85"/>
        <v>0.91</v>
      </c>
      <c r="H239" s="58">
        <f t="shared" si="86"/>
        <v>-8.9999999999999969E-2</v>
      </c>
      <c r="I239" s="3">
        <f t="shared" si="83"/>
        <v>131</v>
      </c>
      <c r="J239" s="58">
        <f t="shared" si="87"/>
        <v>-0.54</v>
      </c>
      <c r="K239" s="81">
        <v>44759.4</v>
      </c>
      <c r="L239" s="112">
        <f t="shared" si="88"/>
        <v>8</v>
      </c>
      <c r="M239" s="58">
        <f t="shared" si="89"/>
        <v>0.28000000000000003</v>
      </c>
      <c r="N239" s="119">
        <v>27.02</v>
      </c>
      <c r="O239" s="59">
        <f t="shared" si="90"/>
        <v>208</v>
      </c>
      <c r="P239" s="58">
        <f t="shared" si="91"/>
        <v>0.14000000000000001</v>
      </c>
      <c r="Q239" s="64">
        <f t="shared" si="84"/>
        <v>-0.63</v>
      </c>
      <c r="R239" s="64">
        <f t="shared" si="76"/>
        <v>0.42000000000000004</v>
      </c>
      <c r="S239" s="26">
        <f t="shared" si="77"/>
        <v>2</v>
      </c>
      <c r="T239" s="26">
        <f t="shared" si="82"/>
        <v>10</v>
      </c>
      <c r="U239" s="23">
        <f t="shared" si="78"/>
        <v>0</v>
      </c>
      <c r="V239" s="19">
        <f t="shared" si="79"/>
        <v>0</v>
      </c>
      <c r="W239" s="23">
        <f t="shared" si="80"/>
        <v>0</v>
      </c>
      <c r="X239" s="17" t="str">
        <f t="shared" si="81"/>
        <v>ВА</v>
      </c>
      <c r="Y239" s="1"/>
    </row>
    <row r="240" spans="2:26" ht="15" outlineLevel="2" x14ac:dyDescent="0.25">
      <c r="B240" s="176">
        <v>203</v>
      </c>
      <c r="C240" s="179" t="s">
        <v>243</v>
      </c>
      <c r="D240" s="170">
        <v>4013.91</v>
      </c>
      <c r="E240" s="5">
        <v>3553.38</v>
      </c>
      <c r="F240" s="13">
        <v>2091.5300000000002</v>
      </c>
      <c r="G240" s="10">
        <f t="shared" si="85"/>
        <v>0.89</v>
      </c>
      <c r="H240" s="58">
        <f t="shared" si="86"/>
        <v>-0.10999999999999999</v>
      </c>
      <c r="I240" s="3">
        <f t="shared" si="83"/>
        <v>215</v>
      </c>
      <c r="J240" s="58">
        <f t="shared" si="87"/>
        <v>-1.53</v>
      </c>
      <c r="K240" s="81">
        <v>38366.1</v>
      </c>
      <c r="L240" s="112">
        <f t="shared" si="88"/>
        <v>10.8</v>
      </c>
      <c r="M240" s="58">
        <f t="shared" si="89"/>
        <v>0.03</v>
      </c>
      <c r="N240" s="119">
        <v>18.956</v>
      </c>
      <c r="O240" s="59">
        <f t="shared" si="90"/>
        <v>187</v>
      </c>
      <c r="P240" s="58">
        <f t="shared" si="91"/>
        <v>0.02</v>
      </c>
      <c r="Q240" s="64">
        <f t="shared" si="84"/>
        <v>-1.6400000000000001</v>
      </c>
      <c r="R240" s="64">
        <f t="shared" si="76"/>
        <v>0.05</v>
      </c>
      <c r="S240" s="26">
        <f t="shared" si="77"/>
        <v>2</v>
      </c>
      <c r="T240" s="26">
        <f t="shared" si="82"/>
        <v>10</v>
      </c>
      <c r="U240" s="23">
        <f t="shared" si="78"/>
        <v>0</v>
      </c>
      <c r="V240" s="19">
        <f t="shared" si="79"/>
        <v>0</v>
      </c>
      <c r="W240" s="23">
        <f t="shared" si="80"/>
        <v>0</v>
      </c>
      <c r="X240" s="17" t="str">
        <f t="shared" si="81"/>
        <v>ВА</v>
      </c>
      <c r="Y240" s="1"/>
    </row>
    <row r="241" spans="2:25" ht="15" outlineLevel="2" x14ac:dyDescent="0.25">
      <c r="B241" s="176">
        <v>204</v>
      </c>
      <c r="C241" s="179" t="s">
        <v>244</v>
      </c>
      <c r="D241" s="170">
        <v>13060.54</v>
      </c>
      <c r="E241" s="5">
        <v>9762.7199999999993</v>
      </c>
      <c r="F241" s="13">
        <v>6406.82</v>
      </c>
      <c r="G241" s="10">
        <f t="shared" si="85"/>
        <v>0.75</v>
      </c>
      <c r="H241" s="58">
        <f t="shared" si="86"/>
        <v>-0.25</v>
      </c>
      <c r="I241" s="3">
        <f t="shared" si="83"/>
        <v>240</v>
      </c>
      <c r="J241" s="58">
        <f t="shared" si="87"/>
        <v>-1.82</v>
      </c>
      <c r="K241" s="81">
        <v>48693.9</v>
      </c>
      <c r="L241" s="112">
        <f t="shared" si="88"/>
        <v>5</v>
      </c>
      <c r="M241" s="58">
        <f t="shared" si="89"/>
        <v>0.55000000000000004</v>
      </c>
      <c r="N241" s="119">
        <v>28.968</v>
      </c>
      <c r="O241" s="59">
        <f t="shared" si="90"/>
        <v>337</v>
      </c>
      <c r="P241" s="58">
        <f t="shared" si="91"/>
        <v>0.84</v>
      </c>
      <c r="Q241" s="64">
        <f t="shared" si="84"/>
        <v>-2.0700000000000003</v>
      </c>
      <c r="R241" s="64">
        <f t="shared" si="76"/>
        <v>1.3900000000000001</v>
      </c>
      <c r="S241" s="26">
        <f t="shared" si="77"/>
        <v>2</v>
      </c>
      <c r="T241" s="26">
        <f t="shared" si="82"/>
        <v>10</v>
      </c>
      <c r="U241" s="23">
        <f t="shared" si="78"/>
        <v>0</v>
      </c>
      <c r="V241" s="19">
        <f t="shared" si="79"/>
        <v>0</v>
      </c>
      <c r="W241" s="23">
        <f t="shared" si="80"/>
        <v>0</v>
      </c>
      <c r="X241" s="17" t="str">
        <f t="shared" si="81"/>
        <v>ВА</v>
      </c>
      <c r="Y241" s="1"/>
    </row>
    <row r="242" spans="2:25" ht="15" outlineLevel="2" x14ac:dyDescent="0.25">
      <c r="B242" s="176">
        <v>205</v>
      </c>
      <c r="C242" s="179" t="s">
        <v>245</v>
      </c>
      <c r="D242" s="170">
        <v>3729.31</v>
      </c>
      <c r="E242" s="5">
        <v>2841.66</v>
      </c>
      <c r="F242" s="13">
        <v>2793.65</v>
      </c>
      <c r="G242" s="10">
        <f t="shared" si="85"/>
        <v>0.76</v>
      </c>
      <c r="H242" s="58">
        <f t="shared" si="86"/>
        <v>-0.24</v>
      </c>
      <c r="I242" s="3">
        <f t="shared" si="83"/>
        <v>359</v>
      </c>
      <c r="J242" s="58">
        <f t="shared" si="87"/>
        <v>-3.22</v>
      </c>
      <c r="K242" s="81">
        <v>29569.200000000001</v>
      </c>
      <c r="L242" s="112">
        <f t="shared" si="88"/>
        <v>10.4</v>
      </c>
      <c r="M242" s="58">
        <f t="shared" si="89"/>
        <v>0.06</v>
      </c>
      <c r="N242" s="119">
        <v>12.004</v>
      </c>
      <c r="O242" s="59">
        <f t="shared" si="90"/>
        <v>237</v>
      </c>
      <c r="P242" s="58">
        <f t="shared" si="91"/>
        <v>0.3</v>
      </c>
      <c r="Q242" s="64">
        <f t="shared" si="84"/>
        <v>-3.46</v>
      </c>
      <c r="R242" s="64">
        <f t="shared" si="76"/>
        <v>0.36</v>
      </c>
      <c r="S242" s="26">
        <f t="shared" si="77"/>
        <v>2</v>
      </c>
      <c r="T242" s="26">
        <f t="shared" si="82"/>
        <v>10</v>
      </c>
      <c r="U242" s="23">
        <f t="shared" si="78"/>
        <v>0</v>
      </c>
      <c r="V242" s="19">
        <f t="shared" si="79"/>
        <v>0</v>
      </c>
      <c r="W242" s="23">
        <f t="shared" si="80"/>
        <v>0</v>
      </c>
      <c r="X242" s="17" t="str">
        <f t="shared" si="81"/>
        <v>ВА</v>
      </c>
      <c r="Y242" s="1"/>
    </row>
    <row r="243" spans="2:25" ht="15" outlineLevel="2" x14ac:dyDescent="0.25">
      <c r="B243" s="176">
        <v>206</v>
      </c>
      <c r="C243" s="179" t="s">
        <v>246</v>
      </c>
      <c r="D243" s="170">
        <v>4992.53</v>
      </c>
      <c r="E243" s="5">
        <v>4619.54</v>
      </c>
      <c r="F243" s="13">
        <v>1990.99</v>
      </c>
      <c r="G243" s="10">
        <f t="shared" si="85"/>
        <v>0.93</v>
      </c>
      <c r="H243" s="58">
        <f t="shared" si="86"/>
        <v>-6.9999999999999951E-2</v>
      </c>
      <c r="I243" s="3">
        <f t="shared" si="83"/>
        <v>157</v>
      </c>
      <c r="J243" s="58">
        <f t="shared" si="87"/>
        <v>-0.84</v>
      </c>
      <c r="K243" s="81">
        <v>45595.3</v>
      </c>
      <c r="L243" s="112">
        <f t="shared" si="88"/>
        <v>9.9</v>
      </c>
      <c r="M243" s="58">
        <f t="shared" si="89"/>
        <v>0.11</v>
      </c>
      <c r="N243" s="119">
        <v>22.952000000000002</v>
      </c>
      <c r="O243" s="59">
        <f t="shared" si="90"/>
        <v>201</v>
      </c>
      <c r="P243" s="58">
        <f t="shared" si="91"/>
        <v>0.1</v>
      </c>
      <c r="Q243" s="64">
        <f t="shared" si="84"/>
        <v>-0.90999999999999992</v>
      </c>
      <c r="R243" s="64">
        <f t="shared" si="76"/>
        <v>0.21000000000000002</v>
      </c>
      <c r="S243" s="26">
        <f t="shared" si="77"/>
        <v>2</v>
      </c>
      <c r="T243" s="26">
        <f t="shared" si="82"/>
        <v>10</v>
      </c>
      <c r="U243" s="23">
        <f t="shared" si="78"/>
        <v>0</v>
      </c>
      <c r="V243" s="19">
        <f t="shared" si="79"/>
        <v>0</v>
      </c>
      <c r="W243" s="23">
        <f t="shared" si="80"/>
        <v>0</v>
      </c>
      <c r="X243" s="17" t="str">
        <f t="shared" si="81"/>
        <v>ВА</v>
      </c>
      <c r="Y243" s="1"/>
    </row>
    <row r="244" spans="2:25" ht="15" outlineLevel="2" x14ac:dyDescent="0.25">
      <c r="B244" s="176">
        <v>207</v>
      </c>
      <c r="C244" s="179" t="s">
        <v>247</v>
      </c>
      <c r="D244" s="170">
        <v>6201.29</v>
      </c>
      <c r="E244" s="5">
        <v>5619.67</v>
      </c>
      <c r="F244" s="13">
        <v>3357.62</v>
      </c>
      <c r="G244" s="10">
        <f t="shared" si="85"/>
        <v>0.91</v>
      </c>
      <c r="H244" s="58">
        <f t="shared" si="86"/>
        <v>-8.9999999999999969E-2</v>
      </c>
      <c r="I244" s="3">
        <f t="shared" si="83"/>
        <v>218</v>
      </c>
      <c r="J244" s="58">
        <f t="shared" si="87"/>
        <v>-1.56</v>
      </c>
      <c r="K244" s="81">
        <v>41977.5</v>
      </c>
      <c r="L244" s="112">
        <f t="shared" si="88"/>
        <v>7.5</v>
      </c>
      <c r="M244" s="58">
        <f t="shared" si="89"/>
        <v>0.32</v>
      </c>
      <c r="N244" s="119">
        <v>23.952000000000002</v>
      </c>
      <c r="O244" s="59">
        <f t="shared" si="90"/>
        <v>235</v>
      </c>
      <c r="P244" s="58">
        <f t="shared" si="91"/>
        <v>0.28000000000000003</v>
      </c>
      <c r="Q244" s="64">
        <f t="shared" si="84"/>
        <v>-1.65</v>
      </c>
      <c r="R244" s="64">
        <f t="shared" si="76"/>
        <v>0.60000000000000009</v>
      </c>
      <c r="S244" s="26">
        <f t="shared" si="77"/>
        <v>2</v>
      </c>
      <c r="T244" s="26">
        <f t="shared" si="82"/>
        <v>10</v>
      </c>
      <c r="U244" s="23">
        <f t="shared" si="78"/>
        <v>0</v>
      </c>
      <c r="V244" s="19">
        <f t="shared" si="79"/>
        <v>0</v>
      </c>
      <c r="W244" s="23">
        <f t="shared" si="80"/>
        <v>0</v>
      </c>
      <c r="X244" s="17" t="str">
        <f t="shared" si="81"/>
        <v>ВА</v>
      </c>
      <c r="Y244" s="1"/>
    </row>
    <row r="245" spans="2:25" ht="15" outlineLevel="2" x14ac:dyDescent="0.25">
      <c r="B245" s="176">
        <v>208</v>
      </c>
      <c r="C245" s="179" t="s">
        <v>248</v>
      </c>
      <c r="D245" s="170">
        <v>8990.93</v>
      </c>
      <c r="E245" s="5">
        <v>7767.14</v>
      </c>
      <c r="F245" s="13">
        <v>4481.79</v>
      </c>
      <c r="G245" s="10">
        <f t="shared" si="85"/>
        <v>0.86</v>
      </c>
      <c r="H245" s="58">
        <f t="shared" si="86"/>
        <v>-0.14000000000000001</v>
      </c>
      <c r="I245" s="3">
        <f t="shared" si="83"/>
        <v>211</v>
      </c>
      <c r="J245" s="58">
        <f t="shared" si="87"/>
        <v>-1.48</v>
      </c>
      <c r="K245" s="81">
        <v>56912.5</v>
      </c>
      <c r="L245" s="112">
        <f t="shared" si="88"/>
        <v>7.3</v>
      </c>
      <c r="M245" s="58">
        <f t="shared" si="89"/>
        <v>0.34</v>
      </c>
      <c r="N245" s="119">
        <v>32.975999999999999</v>
      </c>
      <c r="O245" s="59">
        <f t="shared" si="90"/>
        <v>236</v>
      </c>
      <c r="P245" s="58">
        <f t="shared" si="91"/>
        <v>0.28999999999999998</v>
      </c>
      <c r="Q245" s="64">
        <f t="shared" si="84"/>
        <v>-1.62</v>
      </c>
      <c r="R245" s="64">
        <f t="shared" si="76"/>
        <v>0.63</v>
      </c>
      <c r="S245" s="26">
        <f t="shared" si="77"/>
        <v>2</v>
      </c>
      <c r="T245" s="26">
        <f t="shared" si="82"/>
        <v>10</v>
      </c>
      <c r="U245" s="23">
        <f t="shared" si="78"/>
        <v>0</v>
      </c>
      <c r="V245" s="19">
        <f t="shared" si="79"/>
        <v>0</v>
      </c>
      <c r="W245" s="23">
        <f t="shared" si="80"/>
        <v>0</v>
      </c>
      <c r="X245" s="17" t="str">
        <f t="shared" si="81"/>
        <v>ВА</v>
      </c>
      <c r="Y245" s="1"/>
    </row>
    <row r="246" spans="2:25" ht="15" outlineLevel="2" x14ac:dyDescent="0.25">
      <c r="B246" s="176">
        <v>209</v>
      </c>
      <c r="C246" s="178" t="s">
        <v>249</v>
      </c>
      <c r="D246" s="170">
        <v>571.55999999999995</v>
      </c>
      <c r="E246" s="5">
        <v>531.46</v>
      </c>
      <c r="F246" s="13">
        <v>143.11000000000001</v>
      </c>
      <c r="G246" s="10">
        <f t="shared" si="85"/>
        <v>0.93</v>
      </c>
      <c r="H246" s="58">
        <f t="shared" si="86"/>
        <v>-6.9999999999999951E-2</v>
      </c>
      <c r="I246" s="3">
        <f t="shared" si="83"/>
        <v>98</v>
      </c>
      <c r="J246" s="58">
        <f t="shared" si="87"/>
        <v>-0.15</v>
      </c>
      <c r="K246" s="81">
        <v>7102.4</v>
      </c>
      <c r="L246" s="112">
        <f t="shared" si="88"/>
        <v>13.4</v>
      </c>
      <c r="M246" s="58">
        <f t="shared" si="89"/>
        <v>-0.21</v>
      </c>
      <c r="N246" s="119">
        <v>3.3839999999999999</v>
      </c>
      <c r="O246" s="59">
        <f t="shared" si="90"/>
        <v>157</v>
      </c>
      <c r="P246" s="58">
        <f t="shared" si="91"/>
        <v>-0.14000000000000001</v>
      </c>
      <c r="Q246" s="64">
        <f t="shared" si="84"/>
        <v>-0.21999999999999995</v>
      </c>
      <c r="R246" s="64">
        <f t="shared" ref="R246:R303" si="92">M246+P246</f>
        <v>-0.35</v>
      </c>
      <c r="S246" s="26">
        <f t="shared" si="77"/>
        <v>2</v>
      </c>
      <c r="T246" s="26">
        <f t="shared" si="82"/>
        <v>20</v>
      </c>
      <c r="U246" s="23">
        <f t="shared" si="78"/>
        <v>0</v>
      </c>
      <c r="V246" s="19">
        <f t="shared" si="79"/>
        <v>0</v>
      </c>
      <c r="W246" s="23" t="str">
        <f t="shared" si="80"/>
        <v>ВВ</v>
      </c>
      <c r="X246" s="17">
        <f t="shared" si="81"/>
        <v>0</v>
      </c>
      <c r="Y246" s="1"/>
    </row>
    <row r="247" spans="2:25" ht="15" outlineLevel="2" x14ac:dyDescent="0.25">
      <c r="B247" s="176">
        <v>210</v>
      </c>
      <c r="C247" s="178" t="s">
        <v>250</v>
      </c>
      <c r="D247" s="170">
        <v>221.93</v>
      </c>
      <c r="E247" s="5">
        <v>186.87</v>
      </c>
      <c r="F247" s="13">
        <v>117.06</v>
      </c>
      <c r="G247" s="10">
        <f t="shared" si="85"/>
        <v>0.84</v>
      </c>
      <c r="H247" s="58">
        <f t="shared" si="86"/>
        <v>-0.16000000000000003</v>
      </c>
      <c r="I247" s="3">
        <f t="shared" si="83"/>
        <v>229</v>
      </c>
      <c r="J247" s="58">
        <f t="shared" si="87"/>
        <v>-1.69</v>
      </c>
      <c r="K247" s="81">
        <v>6138.6</v>
      </c>
      <c r="L247" s="112">
        <f t="shared" si="88"/>
        <v>32.799999999999997</v>
      </c>
      <c r="M247" s="58">
        <f t="shared" si="89"/>
        <v>-1.95</v>
      </c>
      <c r="N247" s="119">
        <v>3.6640000000000001</v>
      </c>
      <c r="O247" s="59">
        <f t="shared" si="90"/>
        <v>51</v>
      </c>
      <c r="P247" s="58">
        <f t="shared" si="91"/>
        <v>-0.72</v>
      </c>
      <c r="Q247" s="64">
        <f t="shared" si="84"/>
        <v>-1.85</v>
      </c>
      <c r="R247" s="64">
        <f t="shared" si="92"/>
        <v>-2.67</v>
      </c>
      <c r="S247" s="26">
        <f t="shared" si="77"/>
        <v>2</v>
      </c>
      <c r="T247" s="26">
        <f t="shared" si="82"/>
        <v>20</v>
      </c>
      <c r="U247" s="23">
        <f t="shared" si="78"/>
        <v>0</v>
      </c>
      <c r="V247" s="19">
        <f t="shared" si="79"/>
        <v>0</v>
      </c>
      <c r="W247" s="23" t="str">
        <f t="shared" si="80"/>
        <v>ВВ</v>
      </c>
      <c r="X247" s="17">
        <f t="shared" si="81"/>
        <v>0</v>
      </c>
      <c r="Y247" s="1"/>
    </row>
    <row r="248" spans="2:25" ht="15" outlineLevel="2" x14ac:dyDescent="0.25">
      <c r="B248" s="176">
        <v>211</v>
      </c>
      <c r="C248" s="178" t="s">
        <v>251</v>
      </c>
      <c r="D248" s="170">
        <v>8741.67</v>
      </c>
      <c r="E248" s="5">
        <v>7641.17</v>
      </c>
      <c r="F248" s="13">
        <v>2354.5</v>
      </c>
      <c r="G248" s="10">
        <f t="shared" si="85"/>
        <v>0.87</v>
      </c>
      <c r="H248" s="58">
        <f t="shared" si="86"/>
        <v>-0.13</v>
      </c>
      <c r="I248" s="3">
        <f t="shared" si="83"/>
        <v>112</v>
      </c>
      <c r="J248" s="58">
        <f t="shared" si="87"/>
        <v>-0.32</v>
      </c>
      <c r="K248" s="81">
        <v>33455.9</v>
      </c>
      <c r="L248" s="112">
        <f t="shared" si="88"/>
        <v>4.4000000000000004</v>
      </c>
      <c r="M248" s="58">
        <f t="shared" si="89"/>
        <v>0.6</v>
      </c>
      <c r="N248" s="119">
        <v>14.44</v>
      </c>
      <c r="O248" s="59">
        <f t="shared" si="90"/>
        <v>529</v>
      </c>
      <c r="P248" s="58">
        <f t="shared" si="91"/>
        <v>1.89</v>
      </c>
      <c r="Q248" s="64">
        <f t="shared" si="84"/>
        <v>-0.45</v>
      </c>
      <c r="R248" s="64">
        <f t="shared" si="92"/>
        <v>2.4899999999999998</v>
      </c>
      <c r="S248" s="26">
        <f t="shared" si="77"/>
        <v>2</v>
      </c>
      <c r="T248" s="26">
        <f t="shared" si="82"/>
        <v>10</v>
      </c>
      <c r="U248" s="23">
        <f t="shared" si="78"/>
        <v>0</v>
      </c>
      <c r="V248" s="19">
        <f t="shared" si="79"/>
        <v>0</v>
      </c>
      <c r="W248" s="23">
        <f t="shared" si="80"/>
        <v>0</v>
      </c>
      <c r="X248" s="17" t="str">
        <f t="shared" si="81"/>
        <v>ВА</v>
      </c>
      <c r="Y248" s="1"/>
    </row>
    <row r="249" spans="2:25" ht="15" outlineLevel="2" x14ac:dyDescent="0.25">
      <c r="B249" s="176">
        <v>212</v>
      </c>
      <c r="C249" s="178" t="s">
        <v>252</v>
      </c>
      <c r="D249" s="170">
        <v>1078.82</v>
      </c>
      <c r="E249" s="5">
        <v>956.42</v>
      </c>
      <c r="F249" s="13">
        <v>261.39999999999998</v>
      </c>
      <c r="G249" s="10">
        <f t="shared" si="85"/>
        <v>0.89</v>
      </c>
      <c r="H249" s="58">
        <f t="shared" si="86"/>
        <v>-0.10999999999999999</v>
      </c>
      <c r="I249" s="3">
        <f t="shared" si="83"/>
        <v>100</v>
      </c>
      <c r="J249" s="58">
        <f t="shared" si="87"/>
        <v>-0.18</v>
      </c>
      <c r="K249" s="81">
        <v>6998.1</v>
      </c>
      <c r="L249" s="112">
        <f t="shared" si="88"/>
        <v>7.3</v>
      </c>
      <c r="M249" s="58">
        <f t="shared" si="89"/>
        <v>0.34</v>
      </c>
      <c r="N249" s="119">
        <v>2.984</v>
      </c>
      <c r="O249" s="59">
        <f t="shared" si="90"/>
        <v>321</v>
      </c>
      <c r="P249" s="58">
        <f t="shared" si="91"/>
        <v>0.75</v>
      </c>
      <c r="Q249" s="64">
        <f t="shared" si="84"/>
        <v>-0.28999999999999998</v>
      </c>
      <c r="R249" s="64">
        <f t="shared" si="92"/>
        <v>1.0900000000000001</v>
      </c>
      <c r="S249" s="26">
        <f t="shared" si="77"/>
        <v>2</v>
      </c>
      <c r="T249" s="26">
        <f t="shared" si="82"/>
        <v>10</v>
      </c>
      <c r="U249" s="23">
        <f t="shared" si="78"/>
        <v>0</v>
      </c>
      <c r="V249" s="19">
        <f t="shared" si="79"/>
        <v>0</v>
      </c>
      <c r="W249" s="23">
        <f t="shared" si="80"/>
        <v>0</v>
      </c>
      <c r="X249" s="17" t="str">
        <f t="shared" si="81"/>
        <v>ВА</v>
      </c>
      <c r="Y249" s="1"/>
    </row>
    <row r="250" spans="2:25" ht="15" outlineLevel="2" x14ac:dyDescent="0.25">
      <c r="B250" s="176">
        <v>213</v>
      </c>
      <c r="C250" s="178" t="s">
        <v>253</v>
      </c>
      <c r="D250" s="170">
        <v>2569.4</v>
      </c>
      <c r="E250" s="5">
        <v>2397.15</v>
      </c>
      <c r="F250" s="13">
        <v>902.25</v>
      </c>
      <c r="G250" s="10">
        <f t="shared" si="85"/>
        <v>0.93</v>
      </c>
      <c r="H250" s="58">
        <f t="shared" si="86"/>
        <v>-6.9999999999999951E-2</v>
      </c>
      <c r="I250" s="3">
        <f t="shared" si="83"/>
        <v>137</v>
      </c>
      <c r="J250" s="58">
        <f t="shared" si="87"/>
        <v>-0.61</v>
      </c>
      <c r="K250" s="81">
        <v>18852.400000000001</v>
      </c>
      <c r="L250" s="112">
        <f t="shared" si="88"/>
        <v>7.9</v>
      </c>
      <c r="M250" s="58">
        <f t="shared" si="89"/>
        <v>0.28999999999999998</v>
      </c>
      <c r="N250" s="119">
        <v>9.4480000000000004</v>
      </c>
      <c r="O250" s="59">
        <f t="shared" si="90"/>
        <v>254</v>
      </c>
      <c r="P250" s="58">
        <f t="shared" si="91"/>
        <v>0.39</v>
      </c>
      <c r="Q250" s="64">
        <f t="shared" si="84"/>
        <v>-0.67999999999999994</v>
      </c>
      <c r="R250" s="64">
        <f t="shared" si="92"/>
        <v>0.67999999999999994</v>
      </c>
      <c r="S250" s="26">
        <f t="shared" si="77"/>
        <v>2</v>
      </c>
      <c r="T250" s="26">
        <f t="shared" si="82"/>
        <v>10</v>
      </c>
      <c r="U250" s="23">
        <f t="shared" si="78"/>
        <v>0</v>
      </c>
      <c r="V250" s="19">
        <f t="shared" si="79"/>
        <v>0</v>
      </c>
      <c r="W250" s="23">
        <f t="shared" si="80"/>
        <v>0</v>
      </c>
      <c r="X250" s="17" t="str">
        <f t="shared" si="81"/>
        <v>ВА</v>
      </c>
      <c r="Y250" s="1"/>
    </row>
    <row r="251" spans="2:25" ht="15" outlineLevel="2" x14ac:dyDescent="0.25">
      <c r="B251" s="176">
        <v>214</v>
      </c>
      <c r="C251" s="178" t="s">
        <v>254</v>
      </c>
      <c r="D251" s="170">
        <v>834.83</v>
      </c>
      <c r="E251" s="5">
        <v>736.07</v>
      </c>
      <c r="F251" s="13">
        <v>296.75</v>
      </c>
      <c r="G251" s="10">
        <f t="shared" si="85"/>
        <v>0.88</v>
      </c>
      <c r="H251" s="58">
        <f t="shared" si="86"/>
        <v>-0.12</v>
      </c>
      <c r="I251" s="3">
        <f t="shared" si="83"/>
        <v>147</v>
      </c>
      <c r="J251" s="58">
        <f t="shared" si="87"/>
        <v>-0.73</v>
      </c>
      <c r="K251" s="81">
        <v>8387.1</v>
      </c>
      <c r="L251" s="112">
        <f t="shared" si="88"/>
        <v>11.4</v>
      </c>
      <c r="M251" s="58">
        <f t="shared" si="89"/>
        <v>-0.03</v>
      </c>
      <c r="N251" s="119">
        <v>3.996</v>
      </c>
      <c r="O251" s="59">
        <f t="shared" si="90"/>
        <v>184</v>
      </c>
      <c r="P251" s="58">
        <f t="shared" si="91"/>
        <v>0.01</v>
      </c>
      <c r="Q251" s="64">
        <f t="shared" si="84"/>
        <v>-0.85</v>
      </c>
      <c r="R251" s="64">
        <f t="shared" si="92"/>
        <v>-1.9999999999999997E-2</v>
      </c>
      <c r="S251" s="26">
        <f t="shared" si="77"/>
        <v>2</v>
      </c>
      <c r="T251" s="26">
        <f t="shared" si="82"/>
        <v>20</v>
      </c>
      <c r="U251" s="23">
        <f t="shared" si="78"/>
        <v>0</v>
      </c>
      <c r="V251" s="19">
        <f t="shared" si="79"/>
        <v>0</v>
      </c>
      <c r="W251" s="23" t="str">
        <f t="shared" si="80"/>
        <v>ВВ</v>
      </c>
      <c r="X251" s="17">
        <f t="shared" si="81"/>
        <v>0</v>
      </c>
      <c r="Y251" s="1"/>
    </row>
    <row r="252" spans="2:25" ht="15" outlineLevel="2" x14ac:dyDescent="0.25">
      <c r="B252" s="176">
        <v>215</v>
      </c>
      <c r="C252" s="178" t="s">
        <v>255</v>
      </c>
      <c r="D252" s="170">
        <v>2661.51</v>
      </c>
      <c r="E252" s="5">
        <v>2213.39</v>
      </c>
      <c r="F252" s="13">
        <v>1223.1300000000001</v>
      </c>
      <c r="G252" s="10">
        <f t="shared" si="85"/>
        <v>0.83</v>
      </c>
      <c r="H252" s="58">
        <f t="shared" si="86"/>
        <v>-0.17000000000000004</v>
      </c>
      <c r="I252" s="3">
        <f t="shared" si="83"/>
        <v>202</v>
      </c>
      <c r="J252" s="58">
        <f t="shared" si="87"/>
        <v>-1.37</v>
      </c>
      <c r="K252" s="81">
        <v>20780.7</v>
      </c>
      <c r="L252" s="112">
        <f t="shared" si="88"/>
        <v>9.4</v>
      </c>
      <c r="M252" s="58">
        <f t="shared" si="89"/>
        <v>0.15</v>
      </c>
      <c r="N252" s="119">
        <v>10.84</v>
      </c>
      <c r="O252" s="59">
        <f t="shared" si="90"/>
        <v>204</v>
      </c>
      <c r="P252" s="58">
        <f t="shared" si="91"/>
        <v>0.11</v>
      </c>
      <c r="Q252" s="64">
        <f t="shared" si="84"/>
        <v>-1.54</v>
      </c>
      <c r="R252" s="64">
        <f t="shared" si="92"/>
        <v>0.26</v>
      </c>
      <c r="S252" s="26">
        <f t="shared" si="77"/>
        <v>2</v>
      </c>
      <c r="T252" s="26">
        <f t="shared" si="82"/>
        <v>10</v>
      </c>
      <c r="U252" s="23">
        <f t="shared" si="78"/>
        <v>0</v>
      </c>
      <c r="V252" s="19">
        <f t="shared" si="79"/>
        <v>0</v>
      </c>
      <c r="W252" s="23">
        <f t="shared" si="80"/>
        <v>0</v>
      </c>
      <c r="X252" s="17" t="str">
        <f t="shared" si="81"/>
        <v>ВА</v>
      </c>
      <c r="Y252" s="1"/>
    </row>
    <row r="253" spans="2:25" ht="15" outlineLevel="2" x14ac:dyDescent="0.25">
      <c r="B253" s="176">
        <v>216</v>
      </c>
      <c r="C253" s="178" t="s">
        <v>256</v>
      </c>
      <c r="D253" s="170">
        <v>1680.89</v>
      </c>
      <c r="E253" s="5">
        <v>1401.88</v>
      </c>
      <c r="F253" s="13">
        <v>897.01</v>
      </c>
      <c r="G253" s="10">
        <f t="shared" si="85"/>
        <v>0.83</v>
      </c>
      <c r="H253" s="58">
        <f t="shared" si="86"/>
        <v>-0.17000000000000004</v>
      </c>
      <c r="I253" s="3">
        <f t="shared" si="83"/>
        <v>234</v>
      </c>
      <c r="J253" s="58">
        <f t="shared" si="87"/>
        <v>-1.75</v>
      </c>
      <c r="K253" s="81">
        <v>14462.3</v>
      </c>
      <c r="L253" s="112">
        <f t="shared" si="88"/>
        <v>10.3</v>
      </c>
      <c r="M253" s="58">
        <f t="shared" si="89"/>
        <v>7.0000000000000007E-2</v>
      </c>
      <c r="N253" s="119">
        <v>5.9279999999999999</v>
      </c>
      <c r="O253" s="59">
        <f t="shared" si="90"/>
        <v>236</v>
      </c>
      <c r="P253" s="58">
        <f t="shared" si="91"/>
        <v>0.28999999999999998</v>
      </c>
      <c r="Q253" s="64">
        <f t="shared" si="84"/>
        <v>-1.92</v>
      </c>
      <c r="R253" s="64">
        <f t="shared" si="92"/>
        <v>0.36</v>
      </c>
      <c r="S253" s="26">
        <f t="shared" si="77"/>
        <v>2</v>
      </c>
      <c r="T253" s="26">
        <f t="shared" si="82"/>
        <v>10</v>
      </c>
      <c r="U253" s="23">
        <f t="shared" si="78"/>
        <v>0</v>
      </c>
      <c r="V253" s="19">
        <f t="shared" si="79"/>
        <v>0</v>
      </c>
      <c r="W253" s="23">
        <f t="shared" si="80"/>
        <v>0</v>
      </c>
      <c r="X253" s="17" t="str">
        <f t="shared" si="81"/>
        <v>ВА</v>
      </c>
      <c r="Y253" s="1"/>
    </row>
    <row r="254" spans="2:25" ht="15" outlineLevel="2" x14ac:dyDescent="0.25">
      <c r="B254" s="176">
        <v>217</v>
      </c>
      <c r="C254" s="178" t="s">
        <v>257</v>
      </c>
      <c r="D254" s="170">
        <v>1332.38</v>
      </c>
      <c r="E254" s="5">
        <v>1106.06</v>
      </c>
      <c r="F254" s="13">
        <v>972.33</v>
      </c>
      <c r="G254" s="10">
        <f t="shared" si="85"/>
        <v>0.83</v>
      </c>
      <c r="H254" s="58">
        <f t="shared" si="86"/>
        <v>-0.17000000000000004</v>
      </c>
      <c r="I254" s="3">
        <f t="shared" si="83"/>
        <v>321</v>
      </c>
      <c r="J254" s="58">
        <f t="shared" si="87"/>
        <v>-2.77</v>
      </c>
      <c r="K254" s="81">
        <v>11979.4</v>
      </c>
      <c r="L254" s="112">
        <f t="shared" si="88"/>
        <v>10.8</v>
      </c>
      <c r="M254" s="58">
        <f t="shared" si="89"/>
        <v>0.03</v>
      </c>
      <c r="N254" s="119">
        <v>7.52</v>
      </c>
      <c r="O254" s="59">
        <f t="shared" si="90"/>
        <v>147</v>
      </c>
      <c r="P254" s="58">
        <f t="shared" si="91"/>
        <v>-0.2</v>
      </c>
      <c r="Q254" s="64">
        <f t="shared" si="84"/>
        <v>-2.94</v>
      </c>
      <c r="R254" s="64">
        <f t="shared" si="92"/>
        <v>-0.17</v>
      </c>
      <c r="S254" s="26">
        <f t="shared" si="77"/>
        <v>2</v>
      </c>
      <c r="T254" s="26">
        <f t="shared" si="82"/>
        <v>20</v>
      </c>
      <c r="U254" s="23">
        <f t="shared" si="78"/>
        <v>0</v>
      </c>
      <c r="V254" s="19">
        <f t="shared" si="79"/>
        <v>0</v>
      </c>
      <c r="W254" s="23" t="str">
        <f t="shared" si="80"/>
        <v>ВВ</v>
      </c>
      <c r="X254" s="17">
        <f t="shared" si="81"/>
        <v>0</v>
      </c>
      <c r="Y254" s="1"/>
    </row>
    <row r="255" spans="2:25" ht="15" outlineLevel="2" x14ac:dyDescent="0.25">
      <c r="B255" s="176">
        <v>218</v>
      </c>
      <c r="C255" s="178" t="s">
        <v>258</v>
      </c>
      <c r="D255" s="170">
        <v>352.98</v>
      </c>
      <c r="E255" s="5">
        <v>283</v>
      </c>
      <c r="F255" s="13">
        <v>106.98</v>
      </c>
      <c r="G255" s="10">
        <f t="shared" si="85"/>
        <v>0.8</v>
      </c>
      <c r="H255" s="58">
        <f t="shared" si="86"/>
        <v>-0.19999999999999996</v>
      </c>
      <c r="I255" s="3">
        <f t="shared" si="83"/>
        <v>138</v>
      </c>
      <c r="J255" s="58">
        <f t="shared" si="87"/>
        <v>-0.62</v>
      </c>
      <c r="K255" s="81">
        <v>6462.2</v>
      </c>
      <c r="L255" s="112">
        <f t="shared" si="88"/>
        <v>22.8</v>
      </c>
      <c r="M255" s="58">
        <f t="shared" si="89"/>
        <v>-1.05</v>
      </c>
      <c r="N255" s="119">
        <v>2.9319999999999999</v>
      </c>
      <c r="O255" s="59">
        <f t="shared" si="90"/>
        <v>97</v>
      </c>
      <c r="P255" s="58">
        <f t="shared" si="91"/>
        <v>-0.47</v>
      </c>
      <c r="Q255" s="64">
        <f t="shared" si="84"/>
        <v>-0.82</v>
      </c>
      <c r="R255" s="64">
        <f t="shared" si="92"/>
        <v>-1.52</v>
      </c>
      <c r="S255" s="26">
        <f t="shared" si="77"/>
        <v>2</v>
      </c>
      <c r="T255" s="26">
        <f t="shared" si="82"/>
        <v>20</v>
      </c>
      <c r="U255" s="23">
        <f t="shared" si="78"/>
        <v>0</v>
      </c>
      <c r="V255" s="19">
        <f t="shared" si="79"/>
        <v>0</v>
      </c>
      <c r="W255" s="23" t="str">
        <f t="shared" si="80"/>
        <v>ВВ</v>
      </c>
      <c r="X255" s="17">
        <f t="shared" si="81"/>
        <v>0</v>
      </c>
      <c r="Y255" s="1"/>
    </row>
    <row r="256" spans="2:25" ht="15" outlineLevel="2" x14ac:dyDescent="0.25">
      <c r="B256" s="176">
        <v>219</v>
      </c>
      <c r="C256" s="178" t="s">
        <v>259</v>
      </c>
      <c r="D256" s="170">
        <v>241.84</v>
      </c>
      <c r="E256" s="5">
        <v>210.55</v>
      </c>
      <c r="F256" s="13">
        <v>100.29</v>
      </c>
      <c r="G256" s="10">
        <f t="shared" si="85"/>
        <v>0.87</v>
      </c>
      <c r="H256" s="58">
        <f t="shared" si="86"/>
        <v>-0.13</v>
      </c>
      <c r="I256" s="3">
        <f t="shared" si="83"/>
        <v>174</v>
      </c>
      <c r="J256" s="58">
        <f t="shared" si="87"/>
        <v>-1.04</v>
      </c>
      <c r="K256" s="81">
        <v>5929</v>
      </c>
      <c r="L256" s="112">
        <f t="shared" si="88"/>
        <v>28.2</v>
      </c>
      <c r="M256" s="58">
        <f t="shared" si="89"/>
        <v>-1.54</v>
      </c>
      <c r="N256" s="119">
        <v>2.44</v>
      </c>
      <c r="O256" s="59">
        <f t="shared" si="90"/>
        <v>86</v>
      </c>
      <c r="P256" s="58">
        <f t="shared" si="91"/>
        <v>-0.53</v>
      </c>
      <c r="Q256" s="64">
        <f t="shared" si="84"/>
        <v>-1.17</v>
      </c>
      <c r="R256" s="64">
        <f t="shared" si="92"/>
        <v>-2.0700000000000003</v>
      </c>
      <c r="S256" s="26">
        <f t="shared" si="77"/>
        <v>2</v>
      </c>
      <c r="T256" s="26">
        <f t="shared" si="82"/>
        <v>20</v>
      </c>
      <c r="U256" s="23">
        <f t="shared" si="78"/>
        <v>0</v>
      </c>
      <c r="V256" s="19">
        <f t="shared" si="79"/>
        <v>0</v>
      </c>
      <c r="W256" s="23" t="str">
        <f t="shared" si="80"/>
        <v>ВВ</v>
      </c>
      <c r="X256" s="17">
        <f t="shared" si="81"/>
        <v>0</v>
      </c>
      <c r="Y256" s="1"/>
    </row>
    <row r="257" spans="2:25" ht="15" outlineLevel="2" x14ac:dyDescent="0.25">
      <c r="B257" s="176">
        <v>220</v>
      </c>
      <c r="C257" s="178" t="s">
        <v>260</v>
      </c>
      <c r="D257" s="170">
        <v>825.33</v>
      </c>
      <c r="E257" s="5">
        <v>698.94</v>
      </c>
      <c r="F257" s="13">
        <v>353.38</v>
      </c>
      <c r="G257" s="10">
        <f t="shared" si="85"/>
        <v>0.85</v>
      </c>
      <c r="H257" s="58">
        <f t="shared" si="86"/>
        <v>-0.15000000000000002</v>
      </c>
      <c r="I257" s="3">
        <f t="shared" si="83"/>
        <v>185</v>
      </c>
      <c r="J257" s="58">
        <f t="shared" si="87"/>
        <v>-1.17</v>
      </c>
      <c r="K257" s="81">
        <v>7689.3</v>
      </c>
      <c r="L257" s="112">
        <f t="shared" si="88"/>
        <v>11</v>
      </c>
      <c r="M257" s="58">
        <f t="shared" si="89"/>
        <v>0.01</v>
      </c>
      <c r="N257" s="119">
        <v>4.8760000000000003</v>
      </c>
      <c r="O257" s="59">
        <f t="shared" si="90"/>
        <v>143</v>
      </c>
      <c r="P257" s="58">
        <f t="shared" si="91"/>
        <v>-0.22</v>
      </c>
      <c r="Q257" s="64">
        <f t="shared" si="84"/>
        <v>-1.3199999999999998</v>
      </c>
      <c r="R257" s="64">
        <f t="shared" si="92"/>
        <v>-0.21</v>
      </c>
      <c r="S257" s="26">
        <f t="shared" si="77"/>
        <v>2</v>
      </c>
      <c r="T257" s="26">
        <f t="shared" si="82"/>
        <v>20</v>
      </c>
      <c r="U257" s="23">
        <f t="shared" si="78"/>
        <v>0</v>
      </c>
      <c r="V257" s="19">
        <f t="shared" si="79"/>
        <v>0</v>
      </c>
      <c r="W257" s="23" t="str">
        <f t="shared" si="80"/>
        <v>ВВ</v>
      </c>
      <c r="X257" s="17">
        <f t="shared" si="81"/>
        <v>0</v>
      </c>
      <c r="Y257" s="1"/>
    </row>
    <row r="258" spans="2:25" ht="15" outlineLevel="2" x14ac:dyDescent="0.25">
      <c r="B258" s="176">
        <v>221</v>
      </c>
      <c r="C258" s="178" t="s">
        <v>261</v>
      </c>
      <c r="D258" s="170">
        <v>2068.86</v>
      </c>
      <c r="E258" s="5">
        <v>1695.73</v>
      </c>
      <c r="F258" s="13">
        <v>1847.13</v>
      </c>
      <c r="G258" s="10">
        <f t="shared" si="85"/>
        <v>0.82</v>
      </c>
      <c r="H258" s="58">
        <f t="shared" si="86"/>
        <v>-0.18000000000000005</v>
      </c>
      <c r="I258" s="3">
        <f t="shared" si="83"/>
        <v>398</v>
      </c>
      <c r="J258" s="58">
        <f t="shared" si="87"/>
        <v>-3.68</v>
      </c>
      <c r="K258" s="81">
        <v>14804.6</v>
      </c>
      <c r="L258" s="112">
        <f t="shared" si="88"/>
        <v>8.6999999999999993</v>
      </c>
      <c r="M258" s="58">
        <f t="shared" si="89"/>
        <v>0.22</v>
      </c>
      <c r="N258" s="119">
        <v>9.8480000000000008</v>
      </c>
      <c r="O258" s="59">
        <f t="shared" si="90"/>
        <v>172</v>
      </c>
      <c r="P258" s="58">
        <f t="shared" si="91"/>
        <v>-0.06</v>
      </c>
      <c r="Q258" s="64">
        <f t="shared" si="84"/>
        <v>-3.8600000000000003</v>
      </c>
      <c r="R258" s="64">
        <f t="shared" si="92"/>
        <v>0.16</v>
      </c>
      <c r="S258" s="26">
        <f t="shared" si="77"/>
        <v>2</v>
      </c>
      <c r="T258" s="26">
        <f t="shared" si="82"/>
        <v>10</v>
      </c>
      <c r="U258" s="23">
        <f t="shared" si="78"/>
        <v>0</v>
      </c>
      <c r="V258" s="19">
        <f t="shared" si="79"/>
        <v>0</v>
      </c>
      <c r="W258" s="23">
        <f t="shared" si="80"/>
        <v>0</v>
      </c>
      <c r="X258" s="17" t="str">
        <f t="shared" si="81"/>
        <v>ВА</v>
      </c>
      <c r="Y258" s="1"/>
    </row>
    <row r="259" spans="2:25" ht="15" outlineLevel="2" x14ac:dyDescent="0.25">
      <c r="B259" s="176">
        <v>222</v>
      </c>
      <c r="C259" s="178" t="s">
        <v>262</v>
      </c>
      <c r="D259" s="170">
        <v>1187.22</v>
      </c>
      <c r="E259" s="5">
        <v>1088.1300000000001</v>
      </c>
      <c r="F259" s="13">
        <v>290.08999999999997</v>
      </c>
      <c r="G259" s="10">
        <f t="shared" si="85"/>
        <v>0.92</v>
      </c>
      <c r="H259" s="58">
        <f t="shared" si="86"/>
        <v>-7.999999999999996E-2</v>
      </c>
      <c r="I259" s="3">
        <f t="shared" si="83"/>
        <v>97</v>
      </c>
      <c r="J259" s="58">
        <f t="shared" si="87"/>
        <v>-0.14000000000000001</v>
      </c>
      <c r="K259" s="81">
        <v>7153.3</v>
      </c>
      <c r="L259" s="112">
        <f t="shared" si="88"/>
        <v>6.6</v>
      </c>
      <c r="M259" s="58">
        <f t="shared" si="89"/>
        <v>0.41</v>
      </c>
      <c r="N259" s="119">
        <v>3.9039999999999999</v>
      </c>
      <c r="O259" s="59">
        <f t="shared" si="90"/>
        <v>279</v>
      </c>
      <c r="P259" s="58">
        <f t="shared" si="91"/>
        <v>0.52</v>
      </c>
      <c r="Q259" s="64">
        <f t="shared" si="84"/>
        <v>-0.21999999999999997</v>
      </c>
      <c r="R259" s="64">
        <f t="shared" si="92"/>
        <v>0.92999999999999994</v>
      </c>
      <c r="S259" s="26">
        <f t="shared" si="77"/>
        <v>2</v>
      </c>
      <c r="T259" s="26">
        <f t="shared" si="82"/>
        <v>10</v>
      </c>
      <c r="U259" s="23">
        <f t="shared" si="78"/>
        <v>0</v>
      </c>
      <c r="V259" s="19">
        <f t="shared" si="79"/>
        <v>0</v>
      </c>
      <c r="W259" s="23">
        <f t="shared" si="80"/>
        <v>0</v>
      </c>
      <c r="X259" s="17" t="str">
        <f t="shared" si="81"/>
        <v>ВА</v>
      </c>
      <c r="Y259" s="1"/>
    </row>
    <row r="260" spans="2:25" ht="15" outlineLevel="2" x14ac:dyDescent="0.25">
      <c r="B260" s="176">
        <v>223</v>
      </c>
      <c r="C260" s="178" t="s">
        <v>263</v>
      </c>
      <c r="D260" s="170">
        <v>3519.13</v>
      </c>
      <c r="E260" s="5">
        <v>3061.99</v>
      </c>
      <c r="F260" s="13">
        <v>1705.13</v>
      </c>
      <c r="G260" s="10">
        <f t="shared" si="85"/>
        <v>0.87</v>
      </c>
      <c r="H260" s="58">
        <f t="shared" si="86"/>
        <v>-0.13</v>
      </c>
      <c r="I260" s="3">
        <f t="shared" si="83"/>
        <v>203</v>
      </c>
      <c r="J260" s="58">
        <f t="shared" si="87"/>
        <v>-1.39</v>
      </c>
      <c r="K260" s="81">
        <v>17268.400000000001</v>
      </c>
      <c r="L260" s="112">
        <f t="shared" si="88"/>
        <v>5.6</v>
      </c>
      <c r="M260" s="58">
        <f t="shared" si="89"/>
        <v>0.5</v>
      </c>
      <c r="N260" s="119">
        <v>10.196</v>
      </c>
      <c r="O260" s="59">
        <f t="shared" si="90"/>
        <v>300</v>
      </c>
      <c r="P260" s="58">
        <f t="shared" si="91"/>
        <v>0.64</v>
      </c>
      <c r="Q260" s="64">
        <f t="shared" si="84"/>
        <v>-1.52</v>
      </c>
      <c r="R260" s="64">
        <f t="shared" si="92"/>
        <v>1.1400000000000001</v>
      </c>
      <c r="S260" s="26">
        <f t="shared" si="77"/>
        <v>2</v>
      </c>
      <c r="T260" s="26">
        <f t="shared" si="82"/>
        <v>10</v>
      </c>
      <c r="U260" s="23">
        <f t="shared" si="78"/>
        <v>0</v>
      </c>
      <c r="V260" s="19">
        <f t="shared" si="79"/>
        <v>0</v>
      </c>
      <c r="W260" s="23">
        <f t="shared" si="80"/>
        <v>0</v>
      </c>
      <c r="X260" s="17" t="str">
        <f t="shared" si="81"/>
        <v>ВА</v>
      </c>
      <c r="Y260" s="1"/>
    </row>
    <row r="261" spans="2:25" ht="15" outlineLevel="2" x14ac:dyDescent="0.25">
      <c r="B261" s="176">
        <v>224</v>
      </c>
      <c r="C261" s="178" t="s">
        <v>264</v>
      </c>
      <c r="D261" s="170">
        <v>748.7</v>
      </c>
      <c r="E261" s="5">
        <v>668.38</v>
      </c>
      <c r="F261" s="13">
        <v>431.32</v>
      </c>
      <c r="G261" s="10">
        <f t="shared" si="85"/>
        <v>0.89</v>
      </c>
      <c r="H261" s="58">
        <f t="shared" si="86"/>
        <v>-0.10999999999999999</v>
      </c>
      <c r="I261" s="3">
        <f t="shared" si="83"/>
        <v>236</v>
      </c>
      <c r="J261" s="58">
        <f t="shared" si="87"/>
        <v>-1.77</v>
      </c>
      <c r="K261" s="81">
        <v>7397</v>
      </c>
      <c r="L261" s="112">
        <f t="shared" si="88"/>
        <v>11.1</v>
      </c>
      <c r="M261" s="58">
        <f t="shared" si="89"/>
        <v>0</v>
      </c>
      <c r="N261" s="119">
        <v>2.9</v>
      </c>
      <c r="O261" s="59">
        <f t="shared" si="90"/>
        <v>230</v>
      </c>
      <c r="P261" s="58">
        <f t="shared" si="91"/>
        <v>0.26</v>
      </c>
      <c r="Q261" s="64">
        <f t="shared" si="84"/>
        <v>-1.88</v>
      </c>
      <c r="R261" s="64">
        <f t="shared" si="92"/>
        <v>0.26</v>
      </c>
      <c r="S261" s="26">
        <f t="shared" si="77"/>
        <v>2</v>
      </c>
      <c r="T261" s="26">
        <f t="shared" si="82"/>
        <v>10</v>
      </c>
      <c r="U261" s="23">
        <f t="shared" si="78"/>
        <v>0</v>
      </c>
      <c r="V261" s="19">
        <f t="shared" si="79"/>
        <v>0</v>
      </c>
      <c r="W261" s="23">
        <f t="shared" si="80"/>
        <v>0</v>
      </c>
      <c r="X261" s="17" t="str">
        <f t="shared" si="81"/>
        <v>ВА</v>
      </c>
      <c r="Y261" s="1"/>
    </row>
    <row r="262" spans="2:25" ht="15" outlineLevel="2" x14ac:dyDescent="0.25">
      <c r="B262" s="176">
        <v>225</v>
      </c>
      <c r="C262" s="178" t="s">
        <v>265</v>
      </c>
      <c r="D262" s="170">
        <v>484.32</v>
      </c>
      <c r="E262" s="5">
        <v>397.44</v>
      </c>
      <c r="F262" s="13">
        <v>261.88</v>
      </c>
      <c r="G262" s="10">
        <f t="shared" si="85"/>
        <v>0.82</v>
      </c>
      <c r="H262" s="58">
        <f t="shared" si="86"/>
        <v>-0.18000000000000005</v>
      </c>
      <c r="I262" s="3">
        <f t="shared" si="83"/>
        <v>241</v>
      </c>
      <c r="J262" s="58">
        <f t="shared" si="87"/>
        <v>-1.83</v>
      </c>
      <c r="K262" s="81">
        <v>6106.1</v>
      </c>
      <c r="L262" s="112">
        <f t="shared" si="88"/>
        <v>15.4</v>
      </c>
      <c r="M262" s="58">
        <f t="shared" si="89"/>
        <v>-0.39</v>
      </c>
      <c r="N262" s="119">
        <v>2.88</v>
      </c>
      <c r="O262" s="59">
        <f t="shared" si="90"/>
        <v>138</v>
      </c>
      <c r="P262" s="58">
        <f t="shared" si="91"/>
        <v>-0.25</v>
      </c>
      <c r="Q262" s="64">
        <f t="shared" si="84"/>
        <v>-2.0100000000000002</v>
      </c>
      <c r="R262" s="64">
        <f t="shared" si="92"/>
        <v>-0.64</v>
      </c>
      <c r="S262" s="26">
        <f t="shared" si="77"/>
        <v>2</v>
      </c>
      <c r="T262" s="26">
        <f t="shared" si="82"/>
        <v>20</v>
      </c>
      <c r="U262" s="23">
        <f t="shared" si="78"/>
        <v>0</v>
      </c>
      <c r="V262" s="19">
        <f t="shared" si="79"/>
        <v>0</v>
      </c>
      <c r="W262" s="23" t="str">
        <f t="shared" si="80"/>
        <v>ВВ</v>
      </c>
      <c r="X262" s="17">
        <f t="shared" si="81"/>
        <v>0</v>
      </c>
      <c r="Y262" s="1"/>
    </row>
    <row r="263" spans="2:25" ht="15" outlineLevel="2" x14ac:dyDescent="0.25">
      <c r="B263" s="176">
        <v>226</v>
      </c>
      <c r="C263" s="178" t="s">
        <v>266</v>
      </c>
      <c r="D263" s="170">
        <v>3300.46</v>
      </c>
      <c r="E263" s="5">
        <v>3091.94</v>
      </c>
      <c r="F263" s="13">
        <v>582.52</v>
      </c>
      <c r="G263" s="10">
        <f t="shared" si="85"/>
        <v>0.94</v>
      </c>
      <c r="H263" s="58">
        <f t="shared" si="86"/>
        <v>-6.0000000000000053E-2</v>
      </c>
      <c r="I263" s="3">
        <f t="shared" si="83"/>
        <v>69</v>
      </c>
      <c r="J263" s="58">
        <f t="shared" si="87"/>
        <v>0.19</v>
      </c>
      <c r="K263" s="81">
        <v>11373</v>
      </c>
      <c r="L263" s="112">
        <f t="shared" si="88"/>
        <v>3.7</v>
      </c>
      <c r="M263" s="58">
        <f t="shared" si="89"/>
        <v>0.67</v>
      </c>
      <c r="N263" s="119">
        <v>7.4560000000000004</v>
      </c>
      <c r="O263" s="59">
        <f t="shared" si="90"/>
        <v>415</v>
      </c>
      <c r="P263" s="58">
        <f t="shared" si="91"/>
        <v>1.27</v>
      </c>
      <c r="Q263" s="64">
        <f t="shared" si="84"/>
        <v>0.12999999999999995</v>
      </c>
      <c r="R263" s="64">
        <f t="shared" si="92"/>
        <v>1.94</v>
      </c>
      <c r="S263" s="26">
        <f t="shared" si="77"/>
        <v>1</v>
      </c>
      <c r="T263" s="26">
        <f t="shared" si="82"/>
        <v>10</v>
      </c>
      <c r="U263" s="23">
        <f t="shared" si="78"/>
        <v>0</v>
      </c>
      <c r="V263" s="19" t="str">
        <f t="shared" si="79"/>
        <v>АА</v>
      </c>
      <c r="W263" s="23">
        <f t="shared" si="80"/>
        <v>0</v>
      </c>
      <c r="X263" s="17">
        <f t="shared" si="81"/>
        <v>0</v>
      </c>
      <c r="Y263" s="1"/>
    </row>
    <row r="264" spans="2:25" ht="15" outlineLevel="2" x14ac:dyDescent="0.25">
      <c r="B264" s="176">
        <v>227</v>
      </c>
      <c r="C264" s="178" t="s">
        <v>267</v>
      </c>
      <c r="D264" s="170">
        <v>671.26</v>
      </c>
      <c r="E264" s="5">
        <v>572.1</v>
      </c>
      <c r="F264" s="13">
        <v>395.16</v>
      </c>
      <c r="G264" s="10">
        <f t="shared" si="85"/>
        <v>0.85</v>
      </c>
      <c r="H264" s="58">
        <f t="shared" si="86"/>
        <v>-0.15000000000000002</v>
      </c>
      <c r="I264" s="3">
        <f t="shared" si="83"/>
        <v>252</v>
      </c>
      <c r="J264" s="58">
        <f t="shared" si="87"/>
        <v>-1.96</v>
      </c>
      <c r="K264" s="81">
        <v>10253.6</v>
      </c>
      <c r="L264" s="112">
        <f t="shared" si="88"/>
        <v>17.899999999999999</v>
      </c>
      <c r="M264" s="58">
        <f t="shared" si="89"/>
        <v>-0.61</v>
      </c>
      <c r="N264" s="119">
        <v>4.8280000000000003</v>
      </c>
      <c r="O264" s="59">
        <f t="shared" si="90"/>
        <v>118</v>
      </c>
      <c r="P264" s="58">
        <f t="shared" si="91"/>
        <v>-0.36</v>
      </c>
      <c r="Q264" s="64">
        <f t="shared" si="84"/>
        <v>-2.11</v>
      </c>
      <c r="R264" s="64">
        <f t="shared" si="92"/>
        <v>-0.97</v>
      </c>
      <c r="S264" s="26">
        <f t="shared" si="77"/>
        <v>2</v>
      </c>
      <c r="T264" s="26">
        <f t="shared" si="82"/>
        <v>20</v>
      </c>
      <c r="U264" s="23">
        <f t="shared" si="78"/>
        <v>0</v>
      </c>
      <c r="V264" s="19">
        <f t="shared" si="79"/>
        <v>0</v>
      </c>
      <c r="W264" s="23" t="str">
        <f t="shared" si="80"/>
        <v>ВВ</v>
      </c>
      <c r="X264" s="17">
        <f t="shared" si="81"/>
        <v>0</v>
      </c>
      <c r="Y264" s="1"/>
    </row>
    <row r="265" spans="2:25" ht="15" outlineLevel="2" x14ac:dyDescent="0.25">
      <c r="B265" s="176">
        <v>228</v>
      </c>
      <c r="C265" s="178" t="s">
        <v>268</v>
      </c>
      <c r="D265" s="170">
        <v>112.92</v>
      </c>
      <c r="E265" s="5">
        <v>76.709999999999994</v>
      </c>
      <c r="F265" s="13">
        <v>0</v>
      </c>
      <c r="G265" s="10">
        <f t="shared" si="85"/>
        <v>0.68</v>
      </c>
      <c r="H265" s="58">
        <f t="shared" si="86"/>
        <v>-0.31999999999999995</v>
      </c>
      <c r="I265" s="3">
        <f t="shared" si="83"/>
        <v>0</v>
      </c>
      <c r="J265" s="58">
        <f t="shared" si="87"/>
        <v>1</v>
      </c>
      <c r="K265" s="81">
        <v>5030.6000000000004</v>
      </c>
      <c r="L265" s="112">
        <f t="shared" si="88"/>
        <v>65.599999999999994</v>
      </c>
      <c r="M265" s="58">
        <f t="shared" si="89"/>
        <v>-4.91</v>
      </c>
      <c r="N265" s="119">
        <v>1.988</v>
      </c>
      <c r="O265" s="59">
        <f t="shared" si="90"/>
        <v>39</v>
      </c>
      <c r="P265" s="58">
        <f t="shared" si="91"/>
        <v>-0.79</v>
      </c>
      <c r="Q265" s="64">
        <f t="shared" si="84"/>
        <v>0.68</v>
      </c>
      <c r="R265" s="64">
        <f t="shared" si="92"/>
        <v>-5.7</v>
      </c>
      <c r="S265" s="26">
        <f t="shared" si="77"/>
        <v>1</v>
      </c>
      <c r="T265" s="26">
        <f t="shared" si="82"/>
        <v>20</v>
      </c>
      <c r="U265" s="23" t="str">
        <f t="shared" si="78"/>
        <v>АВ</v>
      </c>
      <c r="V265" s="19">
        <f t="shared" si="79"/>
        <v>0</v>
      </c>
      <c r="W265" s="23">
        <f t="shared" si="80"/>
        <v>0</v>
      </c>
      <c r="X265" s="17">
        <f t="shared" si="81"/>
        <v>0</v>
      </c>
      <c r="Y265" s="1"/>
    </row>
    <row r="266" spans="2:25" ht="15" outlineLevel="2" x14ac:dyDescent="0.25">
      <c r="B266" s="176">
        <v>229</v>
      </c>
      <c r="C266" s="178" t="s">
        <v>269</v>
      </c>
      <c r="D266" s="170">
        <v>1645.6</v>
      </c>
      <c r="E266" s="5">
        <v>1542.23</v>
      </c>
      <c r="F266" s="13">
        <v>357.37</v>
      </c>
      <c r="G266" s="10">
        <f t="shared" si="85"/>
        <v>0.94</v>
      </c>
      <c r="H266" s="58">
        <f t="shared" si="86"/>
        <v>-6.0000000000000053E-2</v>
      </c>
      <c r="I266" s="3">
        <f t="shared" si="83"/>
        <v>85</v>
      </c>
      <c r="J266" s="58">
        <f t="shared" si="87"/>
        <v>0</v>
      </c>
      <c r="K266" s="81">
        <v>6532.9</v>
      </c>
      <c r="L266" s="112">
        <f t="shared" si="88"/>
        <v>4.2</v>
      </c>
      <c r="M266" s="58">
        <f t="shared" si="89"/>
        <v>0.62</v>
      </c>
      <c r="N266" s="119">
        <v>3.008</v>
      </c>
      <c r="O266" s="59">
        <f t="shared" si="90"/>
        <v>513</v>
      </c>
      <c r="P266" s="58">
        <f t="shared" si="91"/>
        <v>1.8</v>
      </c>
      <c r="Q266" s="64">
        <f t="shared" si="84"/>
        <v>-6.0000000000000053E-2</v>
      </c>
      <c r="R266" s="64">
        <f t="shared" si="92"/>
        <v>2.42</v>
      </c>
      <c r="S266" s="26">
        <f t="shared" si="77"/>
        <v>2</v>
      </c>
      <c r="T266" s="26">
        <f t="shared" si="82"/>
        <v>10</v>
      </c>
      <c r="U266" s="23">
        <f t="shared" si="78"/>
        <v>0</v>
      </c>
      <c r="V266" s="19">
        <f t="shared" si="79"/>
        <v>0</v>
      </c>
      <c r="W266" s="23">
        <f t="shared" si="80"/>
        <v>0</v>
      </c>
      <c r="X266" s="17" t="str">
        <f t="shared" si="81"/>
        <v>ВА</v>
      </c>
      <c r="Y266" s="1"/>
    </row>
    <row r="267" spans="2:25" ht="15" outlineLevel="2" x14ac:dyDescent="0.25">
      <c r="B267" s="176">
        <v>230</v>
      </c>
      <c r="C267" s="178" t="s">
        <v>270</v>
      </c>
      <c r="D267" s="170">
        <v>803.51</v>
      </c>
      <c r="E267" s="5">
        <v>484.18</v>
      </c>
      <c r="F267" s="13">
        <v>436.34</v>
      </c>
      <c r="G267" s="10">
        <f t="shared" si="85"/>
        <v>0.6</v>
      </c>
      <c r="H267" s="58">
        <f t="shared" si="86"/>
        <v>-0.4</v>
      </c>
      <c r="I267" s="3">
        <f t="shared" si="83"/>
        <v>329</v>
      </c>
      <c r="J267" s="58">
        <f t="shared" si="87"/>
        <v>-2.87</v>
      </c>
      <c r="K267" s="81">
        <v>7708.8</v>
      </c>
      <c r="L267" s="112">
        <f t="shared" si="88"/>
        <v>15.9</v>
      </c>
      <c r="M267" s="58">
        <f t="shared" si="89"/>
        <v>-0.43</v>
      </c>
      <c r="N267" s="119">
        <v>3.8079999999999998</v>
      </c>
      <c r="O267" s="59">
        <f t="shared" si="90"/>
        <v>127</v>
      </c>
      <c r="P267" s="58">
        <f t="shared" si="91"/>
        <v>-0.31</v>
      </c>
      <c r="Q267" s="64">
        <f t="shared" si="84"/>
        <v>-3.27</v>
      </c>
      <c r="R267" s="64">
        <f t="shared" si="92"/>
        <v>-0.74</v>
      </c>
      <c r="S267" s="26">
        <f t="shared" si="77"/>
        <v>2</v>
      </c>
      <c r="T267" s="26">
        <f t="shared" si="82"/>
        <v>20</v>
      </c>
      <c r="U267" s="23">
        <f t="shared" si="78"/>
        <v>0</v>
      </c>
      <c r="V267" s="19">
        <f t="shared" si="79"/>
        <v>0</v>
      </c>
      <c r="W267" s="23" t="str">
        <f t="shared" si="80"/>
        <v>ВВ</v>
      </c>
      <c r="X267" s="17">
        <f t="shared" si="81"/>
        <v>0</v>
      </c>
      <c r="Y267" s="1"/>
    </row>
    <row r="268" spans="2:25" ht="15" outlineLevel="2" x14ac:dyDescent="0.25">
      <c r="B268" s="176">
        <v>231</v>
      </c>
      <c r="C268" s="178" t="s">
        <v>271</v>
      </c>
      <c r="D268" s="170">
        <v>238.03</v>
      </c>
      <c r="E268" s="5">
        <v>218.3</v>
      </c>
      <c r="F268" s="13">
        <v>49.72</v>
      </c>
      <c r="G268" s="10">
        <f t="shared" si="85"/>
        <v>0.92</v>
      </c>
      <c r="H268" s="58">
        <f t="shared" si="86"/>
        <v>-7.999999999999996E-2</v>
      </c>
      <c r="I268" s="3">
        <f t="shared" si="83"/>
        <v>83</v>
      </c>
      <c r="J268" s="58">
        <f t="shared" si="87"/>
        <v>0.02</v>
      </c>
      <c r="K268" s="81">
        <v>5242.3</v>
      </c>
      <c r="L268" s="112">
        <f t="shared" si="88"/>
        <v>24</v>
      </c>
      <c r="M268" s="58">
        <f t="shared" si="89"/>
        <v>-1.1599999999999999</v>
      </c>
      <c r="N268" s="119">
        <v>1.96</v>
      </c>
      <c r="O268" s="59">
        <f t="shared" si="90"/>
        <v>111</v>
      </c>
      <c r="P268" s="58">
        <f t="shared" si="91"/>
        <v>-0.39</v>
      </c>
      <c r="Q268" s="64">
        <f t="shared" si="84"/>
        <v>-5.9999999999999956E-2</v>
      </c>
      <c r="R268" s="64">
        <f t="shared" si="92"/>
        <v>-1.5499999999999998</v>
      </c>
      <c r="S268" s="26">
        <f t="shared" si="77"/>
        <v>2</v>
      </c>
      <c r="T268" s="26">
        <f t="shared" si="82"/>
        <v>20</v>
      </c>
      <c r="U268" s="23">
        <f t="shared" si="78"/>
        <v>0</v>
      </c>
      <c r="V268" s="19">
        <f t="shared" si="79"/>
        <v>0</v>
      </c>
      <c r="W268" s="23" t="str">
        <f t="shared" si="80"/>
        <v>ВВ</v>
      </c>
      <c r="X268" s="17">
        <f t="shared" si="81"/>
        <v>0</v>
      </c>
      <c r="Y268" s="1"/>
    </row>
    <row r="269" spans="2:25" ht="15" outlineLevel="2" x14ac:dyDescent="0.25">
      <c r="B269" s="176">
        <v>232</v>
      </c>
      <c r="C269" s="178" t="s">
        <v>272</v>
      </c>
      <c r="D269" s="170">
        <v>275.32</v>
      </c>
      <c r="E269" s="5">
        <v>246.18</v>
      </c>
      <c r="F269" s="13">
        <v>64.14</v>
      </c>
      <c r="G269" s="10">
        <f t="shared" si="85"/>
        <v>0.89</v>
      </c>
      <c r="H269" s="58">
        <f t="shared" si="86"/>
        <v>-0.10999999999999999</v>
      </c>
      <c r="I269" s="3">
        <f t="shared" si="83"/>
        <v>95</v>
      </c>
      <c r="J269" s="58">
        <f t="shared" si="87"/>
        <v>-0.12</v>
      </c>
      <c r="K269" s="81">
        <v>5937.7</v>
      </c>
      <c r="L269" s="112">
        <f t="shared" si="88"/>
        <v>24.1</v>
      </c>
      <c r="M269" s="58">
        <f t="shared" si="89"/>
        <v>-1.17</v>
      </c>
      <c r="N269" s="119">
        <v>2.9159999999999999</v>
      </c>
      <c r="O269" s="59">
        <f t="shared" si="90"/>
        <v>84</v>
      </c>
      <c r="P269" s="58">
        <f t="shared" si="91"/>
        <v>-0.54</v>
      </c>
      <c r="Q269" s="64">
        <f t="shared" si="84"/>
        <v>-0.22999999999999998</v>
      </c>
      <c r="R269" s="64">
        <f t="shared" si="92"/>
        <v>-1.71</v>
      </c>
      <c r="S269" s="26">
        <f t="shared" si="77"/>
        <v>2</v>
      </c>
      <c r="T269" s="26">
        <f t="shared" si="82"/>
        <v>20</v>
      </c>
      <c r="U269" s="23">
        <f t="shared" si="78"/>
        <v>0</v>
      </c>
      <c r="V269" s="19">
        <f t="shared" si="79"/>
        <v>0</v>
      </c>
      <c r="W269" s="23" t="str">
        <f t="shared" si="80"/>
        <v>ВВ</v>
      </c>
      <c r="X269" s="17">
        <f t="shared" si="81"/>
        <v>0</v>
      </c>
      <c r="Y269" s="1"/>
    </row>
    <row r="270" spans="2:25" ht="15" outlineLevel="2" x14ac:dyDescent="0.25">
      <c r="B270" s="176">
        <v>233</v>
      </c>
      <c r="C270" s="178" t="s">
        <v>273</v>
      </c>
      <c r="D270" s="170">
        <v>626.01</v>
      </c>
      <c r="E270" s="5">
        <v>499.67</v>
      </c>
      <c r="F270" s="13">
        <v>238.34</v>
      </c>
      <c r="G270" s="10">
        <f t="shared" si="85"/>
        <v>0.8</v>
      </c>
      <c r="H270" s="58">
        <f t="shared" si="86"/>
        <v>-0.19999999999999996</v>
      </c>
      <c r="I270" s="3">
        <f t="shared" si="83"/>
        <v>174</v>
      </c>
      <c r="J270" s="58">
        <f t="shared" si="87"/>
        <v>-1.04</v>
      </c>
      <c r="K270" s="81">
        <v>5064.5</v>
      </c>
      <c r="L270" s="112">
        <f t="shared" si="88"/>
        <v>10.1</v>
      </c>
      <c r="M270" s="58">
        <f t="shared" si="89"/>
        <v>0.09</v>
      </c>
      <c r="N270" s="119">
        <v>2.1960000000000002</v>
      </c>
      <c r="O270" s="59">
        <f t="shared" si="90"/>
        <v>228</v>
      </c>
      <c r="P270" s="58">
        <f t="shared" si="91"/>
        <v>0.25</v>
      </c>
      <c r="Q270" s="64">
        <f t="shared" si="84"/>
        <v>-1.24</v>
      </c>
      <c r="R270" s="64">
        <f t="shared" si="92"/>
        <v>0.33999999999999997</v>
      </c>
      <c r="S270" s="26">
        <f t="shared" si="77"/>
        <v>2</v>
      </c>
      <c r="T270" s="26">
        <f t="shared" si="82"/>
        <v>10</v>
      </c>
      <c r="U270" s="23">
        <f t="shared" si="78"/>
        <v>0</v>
      </c>
      <c r="V270" s="19">
        <f t="shared" si="79"/>
        <v>0</v>
      </c>
      <c r="W270" s="23">
        <f t="shared" si="80"/>
        <v>0</v>
      </c>
      <c r="X270" s="17" t="str">
        <f t="shared" si="81"/>
        <v>ВА</v>
      </c>
      <c r="Y270" s="1"/>
    </row>
    <row r="271" spans="2:25" ht="15" outlineLevel="2" x14ac:dyDescent="0.25">
      <c r="B271" s="176">
        <v>234</v>
      </c>
      <c r="C271" s="178" t="s">
        <v>274</v>
      </c>
      <c r="D271" s="170">
        <v>425.72</v>
      </c>
      <c r="E271" s="5">
        <v>360.61</v>
      </c>
      <c r="F271" s="13">
        <v>130.11000000000001</v>
      </c>
      <c r="G271" s="10">
        <f t="shared" si="85"/>
        <v>0.85</v>
      </c>
      <c r="H271" s="58">
        <f t="shared" si="86"/>
        <v>-0.15000000000000002</v>
      </c>
      <c r="I271" s="3">
        <f t="shared" si="83"/>
        <v>132</v>
      </c>
      <c r="J271" s="58">
        <f t="shared" si="87"/>
        <v>-0.55000000000000004</v>
      </c>
      <c r="K271" s="81">
        <v>5993.8</v>
      </c>
      <c r="L271" s="112">
        <f t="shared" si="88"/>
        <v>16.600000000000001</v>
      </c>
      <c r="M271" s="58">
        <f t="shared" si="89"/>
        <v>-0.5</v>
      </c>
      <c r="N271" s="119">
        <v>1.992</v>
      </c>
      <c r="O271" s="59">
        <f t="shared" si="90"/>
        <v>181</v>
      </c>
      <c r="P271" s="58">
        <f t="shared" si="91"/>
        <v>-0.01</v>
      </c>
      <c r="Q271" s="64">
        <f t="shared" si="84"/>
        <v>-0.70000000000000007</v>
      </c>
      <c r="R271" s="64">
        <f t="shared" si="92"/>
        <v>-0.51</v>
      </c>
      <c r="S271" s="26">
        <f t="shared" si="77"/>
        <v>2</v>
      </c>
      <c r="T271" s="26">
        <f t="shared" si="82"/>
        <v>20</v>
      </c>
      <c r="U271" s="23">
        <f t="shared" si="78"/>
        <v>0</v>
      </c>
      <c r="V271" s="19">
        <f t="shared" si="79"/>
        <v>0</v>
      </c>
      <c r="W271" s="23" t="str">
        <f t="shared" si="80"/>
        <v>ВВ</v>
      </c>
      <c r="X271" s="17">
        <f t="shared" si="81"/>
        <v>0</v>
      </c>
      <c r="Y271" s="1"/>
    </row>
    <row r="272" spans="2:25" ht="15" outlineLevel="2" x14ac:dyDescent="0.25">
      <c r="B272" s="176">
        <v>235</v>
      </c>
      <c r="C272" s="178" t="s">
        <v>275</v>
      </c>
      <c r="D272" s="170">
        <v>1351.28</v>
      </c>
      <c r="E272" s="5">
        <v>1152.42</v>
      </c>
      <c r="F272" s="13">
        <v>403.86</v>
      </c>
      <c r="G272" s="10">
        <f t="shared" si="85"/>
        <v>0.85</v>
      </c>
      <c r="H272" s="58">
        <f t="shared" si="86"/>
        <v>-0.15000000000000002</v>
      </c>
      <c r="I272" s="3">
        <f t="shared" si="83"/>
        <v>128</v>
      </c>
      <c r="J272" s="58">
        <f t="shared" si="87"/>
        <v>-0.5</v>
      </c>
      <c r="K272" s="81">
        <v>16042.3</v>
      </c>
      <c r="L272" s="112">
        <f t="shared" si="88"/>
        <v>13.9</v>
      </c>
      <c r="M272" s="58">
        <f t="shared" si="89"/>
        <v>-0.25</v>
      </c>
      <c r="N272" s="119">
        <v>9.8000000000000007</v>
      </c>
      <c r="O272" s="59">
        <f t="shared" si="90"/>
        <v>118</v>
      </c>
      <c r="P272" s="58">
        <f t="shared" si="91"/>
        <v>-0.36</v>
      </c>
      <c r="Q272" s="64">
        <f t="shared" si="84"/>
        <v>-0.65</v>
      </c>
      <c r="R272" s="64">
        <f t="shared" si="92"/>
        <v>-0.61</v>
      </c>
      <c r="S272" s="26">
        <f t="shared" si="77"/>
        <v>2</v>
      </c>
      <c r="T272" s="26">
        <f t="shared" si="82"/>
        <v>20</v>
      </c>
      <c r="U272" s="23">
        <f t="shared" si="78"/>
        <v>0</v>
      </c>
      <c r="V272" s="19">
        <f t="shared" si="79"/>
        <v>0</v>
      </c>
      <c r="W272" s="23" t="str">
        <f t="shared" si="80"/>
        <v>ВВ</v>
      </c>
      <c r="X272" s="17">
        <f t="shared" si="81"/>
        <v>0</v>
      </c>
      <c r="Y272" s="1"/>
    </row>
    <row r="273" spans="2:26" ht="15" outlineLevel="2" x14ac:dyDescent="0.25">
      <c r="B273" s="176">
        <v>236</v>
      </c>
      <c r="C273" s="178" t="s">
        <v>276</v>
      </c>
      <c r="D273" s="170">
        <v>527.75</v>
      </c>
      <c r="E273" s="5">
        <v>405.7</v>
      </c>
      <c r="F273" s="13">
        <v>230.05</v>
      </c>
      <c r="G273" s="10">
        <f t="shared" si="85"/>
        <v>0.77</v>
      </c>
      <c r="H273" s="58">
        <f t="shared" si="86"/>
        <v>-0.22999999999999998</v>
      </c>
      <c r="I273" s="3">
        <f t="shared" si="83"/>
        <v>207</v>
      </c>
      <c r="J273" s="58">
        <f t="shared" si="87"/>
        <v>-1.43</v>
      </c>
      <c r="K273" s="81">
        <v>8091.6</v>
      </c>
      <c r="L273" s="112">
        <f t="shared" si="88"/>
        <v>19.899999999999999</v>
      </c>
      <c r="M273" s="58">
        <f t="shared" si="89"/>
        <v>-0.79</v>
      </c>
      <c r="N273" s="119">
        <v>2.1840000000000002</v>
      </c>
      <c r="O273" s="59">
        <f t="shared" si="90"/>
        <v>186</v>
      </c>
      <c r="P273" s="58">
        <f t="shared" si="91"/>
        <v>0.02</v>
      </c>
      <c r="Q273" s="64">
        <f t="shared" si="84"/>
        <v>-1.66</v>
      </c>
      <c r="R273" s="64">
        <f t="shared" si="92"/>
        <v>-0.77</v>
      </c>
      <c r="S273" s="26">
        <f t="shared" si="77"/>
        <v>2</v>
      </c>
      <c r="T273" s="26">
        <f t="shared" si="82"/>
        <v>20</v>
      </c>
      <c r="U273" s="23">
        <f t="shared" si="78"/>
        <v>0</v>
      </c>
      <c r="V273" s="19">
        <f t="shared" si="79"/>
        <v>0</v>
      </c>
      <c r="W273" s="23" t="str">
        <f t="shared" si="80"/>
        <v>ВВ</v>
      </c>
      <c r="X273" s="17">
        <f t="shared" si="81"/>
        <v>0</v>
      </c>
      <c r="Y273" s="1"/>
    </row>
    <row r="274" spans="2:26" ht="15" outlineLevel="2" x14ac:dyDescent="0.25">
      <c r="B274" s="176">
        <v>237</v>
      </c>
      <c r="C274" s="178" t="s">
        <v>277</v>
      </c>
      <c r="D274" s="170">
        <v>408.57</v>
      </c>
      <c r="E274" s="5">
        <v>345.11</v>
      </c>
      <c r="F274" s="13">
        <v>179.46</v>
      </c>
      <c r="G274" s="10">
        <f t="shared" si="85"/>
        <v>0.84</v>
      </c>
      <c r="H274" s="58">
        <f t="shared" si="86"/>
        <v>-0.16000000000000003</v>
      </c>
      <c r="I274" s="3">
        <f t="shared" si="83"/>
        <v>190</v>
      </c>
      <c r="J274" s="58">
        <f t="shared" si="87"/>
        <v>-1.23</v>
      </c>
      <c r="K274" s="81">
        <v>6319.0603200000005</v>
      </c>
      <c r="L274" s="112">
        <f t="shared" si="88"/>
        <v>18.3</v>
      </c>
      <c r="M274" s="58">
        <f t="shared" si="89"/>
        <v>-0.65</v>
      </c>
      <c r="N274" s="119">
        <v>2.9159999999999999</v>
      </c>
      <c r="O274" s="59">
        <f t="shared" si="90"/>
        <v>118</v>
      </c>
      <c r="P274" s="58">
        <f t="shared" si="91"/>
        <v>-0.36</v>
      </c>
      <c r="Q274" s="64">
        <f t="shared" si="84"/>
        <v>-1.3900000000000001</v>
      </c>
      <c r="R274" s="64">
        <f t="shared" si="92"/>
        <v>-1.01</v>
      </c>
      <c r="S274" s="26">
        <f t="shared" si="77"/>
        <v>2</v>
      </c>
      <c r="T274" s="26">
        <f t="shared" si="82"/>
        <v>20</v>
      </c>
      <c r="U274" s="23">
        <f t="shared" si="78"/>
        <v>0</v>
      </c>
      <c r="V274" s="19">
        <f t="shared" si="79"/>
        <v>0</v>
      </c>
      <c r="W274" s="23" t="str">
        <f t="shared" si="80"/>
        <v>ВВ</v>
      </c>
      <c r="X274" s="17">
        <f t="shared" si="81"/>
        <v>0</v>
      </c>
      <c r="Y274" s="1"/>
      <c r="Z274" s="160"/>
    </row>
    <row r="275" spans="2:26" ht="15" outlineLevel="2" x14ac:dyDescent="0.25">
      <c r="B275" s="176">
        <v>238</v>
      </c>
      <c r="C275" s="178" t="s">
        <v>278</v>
      </c>
      <c r="D275" s="170">
        <v>195.8</v>
      </c>
      <c r="E275" s="5">
        <v>136.04</v>
      </c>
      <c r="F275" s="13">
        <v>125.77</v>
      </c>
      <c r="G275" s="10">
        <f t="shared" si="85"/>
        <v>0.69</v>
      </c>
      <c r="H275" s="58">
        <f t="shared" si="86"/>
        <v>-0.31000000000000005</v>
      </c>
      <c r="I275" s="3">
        <f t="shared" si="83"/>
        <v>337</v>
      </c>
      <c r="J275" s="58">
        <f t="shared" si="87"/>
        <v>-2.96</v>
      </c>
      <c r="K275" s="81">
        <v>4103.3755600000004</v>
      </c>
      <c r="L275" s="112">
        <f t="shared" si="88"/>
        <v>30.2</v>
      </c>
      <c r="M275" s="58">
        <f t="shared" si="89"/>
        <v>-1.72</v>
      </c>
      <c r="N275" s="119">
        <v>1.9239999999999999</v>
      </c>
      <c r="O275" s="59">
        <f t="shared" si="90"/>
        <v>71</v>
      </c>
      <c r="P275" s="58">
        <f t="shared" si="91"/>
        <v>-0.61</v>
      </c>
      <c r="Q275" s="64">
        <f t="shared" si="84"/>
        <v>-3.27</v>
      </c>
      <c r="R275" s="64">
        <f t="shared" si="92"/>
        <v>-2.33</v>
      </c>
      <c r="S275" s="26">
        <f t="shared" si="77"/>
        <v>2</v>
      </c>
      <c r="T275" s="26">
        <f t="shared" si="82"/>
        <v>20</v>
      </c>
      <c r="U275" s="23">
        <f t="shared" si="78"/>
        <v>0</v>
      </c>
      <c r="V275" s="19">
        <f t="shared" si="79"/>
        <v>0</v>
      </c>
      <c r="W275" s="23" t="str">
        <f t="shared" si="80"/>
        <v>ВВ</v>
      </c>
      <c r="X275" s="17">
        <f t="shared" si="81"/>
        <v>0</v>
      </c>
      <c r="Y275" s="1"/>
    </row>
    <row r="276" spans="2:26" ht="15" outlineLevel="2" x14ac:dyDescent="0.25">
      <c r="B276" s="176">
        <v>239</v>
      </c>
      <c r="C276" s="178" t="s">
        <v>279</v>
      </c>
      <c r="D276" s="170">
        <v>981.33</v>
      </c>
      <c r="E276" s="5">
        <v>870.37</v>
      </c>
      <c r="F276" s="13">
        <v>231.96</v>
      </c>
      <c r="G276" s="10">
        <f t="shared" si="85"/>
        <v>0.89</v>
      </c>
      <c r="H276" s="58">
        <f t="shared" si="86"/>
        <v>-0.10999999999999999</v>
      </c>
      <c r="I276" s="3">
        <f t="shared" si="83"/>
        <v>97</v>
      </c>
      <c r="J276" s="58">
        <f t="shared" si="87"/>
        <v>-0.14000000000000001</v>
      </c>
      <c r="K276" s="81">
        <v>5167.0499600000003</v>
      </c>
      <c r="L276" s="112">
        <f t="shared" si="88"/>
        <v>5.9</v>
      </c>
      <c r="M276" s="58">
        <f t="shared" si="89"/>
        <v>0.47</v>
      </c>
      <c r="N276" s="119">
        <v>1.736</v>
      </c>
      <c r="O276" s="59">
        <f t="shared" si="90"/>
        <v>501</v>
      </c>
      <c r="P276" s="58">
        <f t="shared" si="91"/>
        <v>1.74</v>
      </c>
      <c r="Q276" s="64">
        <f t="shared" si="84"/>
        <v>-0.25</v>
      </c>
      <c r="R276" s="64">
        <f t="shared" si="92"/>
        <v>2.21</v>
      </c>
      <c r="S276" s="26">
        <f t="shared" si="77"/>
        <v>2</v>
      </c>
      <c r="T276" s="26">
        <f t="shared" si="82"/>
        <v>10</v>
      </c>
      <c r="U276" s="23">
        <f t="shared" si="78"/>
        <v>0</v>
      </c>
      <c r="V276" s="19">
        <f t="shared" si="79"/>
        <v>0</v>
      </c>
      <c r="W276" s="23">
        <f t="shared" si="80"/>
        <v>0</v>
      </c>
      <c r="X276" s="17" t="str">
        <f t="shared" si="81"/>
        <v>ВА</v>
      </c>
      <c r="Y276" s="1"/>
    </row>
    <row r="277" spans="2:26" ht="15" outlineLevel="2" x14ac:dyDescent="0.25">
      <c r="B277" s="176">
        <v>240</v>
      </c>
      <c r="C277" s="178" t="s">
        <v>280</v>
      </c>
      <c r="D277" s="170">
        <v>393.69</v>
      </c>
      <c r="E277" s="5">
        <v>326.94</v>
      </c>
      <c r="F277" s="13">
        <v>171.74</v>
      </c>
      <c r="G277" s="10">
        <f t="shared" si="85"/>
        <v>0.83</v>
      </c>
      <c r="H277" s="58">
        <f t="shared" si="86"/>
        <v>-0.17000000000000004</v>
      </c>
      <c r="I277" s="3">
        <f t="shared" si="83"/>
        <v>192</v>
      </c>
      <c r="J277" s="58">
        <f t="shared" si="87"/>
        <v>-1.26</v>
      </c>
      <c r="K277" s="81">
        <v>6088.1550100000004</v>
      </c>
      <c r="L277" s="112">
        <f t="shared" si="88"/>
        <v>18.600000000000001</v>
      </c>
      <c r="M277" s="58">
        <f t="shared" si="89"/>
        <v>-0.68</v>
      </c>
      <c r="N277" s="119">
        <v>3.8079999999999998</v>
      </c>
      <c r="O277" s="59">
        <f t="shared" si="90"/>
        <v>86</v>
      </c>
      <c r="P277" s="58">
        <f t="shared" si="91"/>
        <v>-0.53</v>
      </c>
      <c r="Q277" s="64">
        <f t="shared" si="84"/>
        <v>-1.4300000000000002</v>
      </c>
      <c r="R277" s="64">
        <f t="shared" si="92"/>
        <v>-1.21</v>
      </c>
      <c r="S277" s="26">
        <f t="shared" si="77"/>
        <v>2</v>
      </c>
      <c r="T277" s="26">
        <f t="shared" si="82"/>
        <v>20</v>
      </c>
      <c r="U277" s="23">
        <f t="shared" si="78"/>
        <v>0</v>
      </c>
      <c r="V277" s="19">
        <f t="shared" si="79"/>
        <v>0</v>
      </c>
      <c r="W277" s="23" t="str">
        <f t="shared" si="80"/>
        <v>ВВ</v>
      </c>
      <c r="X277" s="17">
        <f t="shared" si="81"/>
        <v>0</v>
      </c>
      <c r="Y277" s="1"/>
    </row>
    <row r="278" spans="2:26" ht="15" outlineLevel="2" x14ac:dyDescent="0.25">
      <c r="B278" s="176">
        <v>241</v>
      </c>
      <c r="C278" s="178" t="s">
        <v>281</v>
      </c>
      <c r="D278" s="170">
        <v>659.84</v>
      </c>
      <c r="E278" s="5">
        <v>606.75</v>
      </c>
      <c r="F278" s="13">
        <v>162.09</v>
      </c>
      <c r="G278" s="10">
        <f t="shared" si="85"/>
        <v>0.92</v>
      </c>
      <c r="H278" s="58">
        <f t="shared" si="86"/>
        <v>-7.999999999999996E-2</v>
      </c>
      <c r="I278" s="3">
        <f t="shared" si="83"/>
        <v>98</v>
      </c>
      <c r="J278" s="58">
        <f t="shared" si="87"/>
        <v>-0.15</v>
      </c>
      <c r="K278" s="81">
        <v>5132.6890800000001</v>
      </c>
      <c r="L278" s="112">
        <f t="shared" si="88"/>
        <v>8.5</v>
      </c>
      <c r="M278" s="58">
        <f t="shared" si="89"/>
        <v>0.23</v>
      </c>
      <c r="N278" s="119">
        <v>2.04</v>
      </c>
      <c r="O278" s="59">
        <f t="shared" si="90"/>
        <v>297</v>
      </c>
      <c r="P278" s="58">
        <f t="shared" si="91"/>
        <v>0.62</v>
      </c>
      <c r="Q278" s="64">
        <f t="shared" si="84"/>
        <v>-0.22999999999999995</v>
      </c>
      <c r="R278" s="64">
        <f t="shared" si="92"/>
        <v>0.85</v>
      </c>
      <c r="S278" s="26">
        <f t="shared" si="77"/>
        <v>2</v>
      </c>
      <c r="T278" s="26">
        <f t="shared" si="82"/>
        <v>10</v>
      </c>
      <c r="U278" s="23">
        <f t="shared" si="78"/>
        <v>0</v>
      </c>
      <c r="V278" s="19">
        <f t="shared" si="79"/>
        <v>0</v>
      </c>
      <c r="W278" s="23">
        <f t="shared" si="80"/>
        <v>0</v>
      </c>
      <c r="X278" s="17" t="str">
        <f t="shared" si="81"/>
        <v>ВА</v>
      </c>
      <c r="Y278" s="1"/>
    </row>
    <row r="279" spans="2:26" ht="15" outlineLevel="2" x14ac:dyDescent="0.25">
      <c r="B279" s="176">
        <v>242</v>
      </c>
      <c r="C279" s="178" t="s">
        <v>282</v>
      </c>
      <c r="D279" s="170">
        <v>427.56</v>
      </c>
      <c r="E279" s="5">
        <v>393.35</v>
      </c>
      <c r="F279" s="13">
        <v>221.22</v>
      </c>
      <c r="G279" s="10">
        <f t="shared" si="85"/>
        <v>0.92</v>
      </c>
      <c r="H279" s="58">
        <f t="shared" si="86"/>
        <v>-7.999999999999996E-2</v>
      </c>
      <c r="I279" s="3">
        <f t="shared" si="83"/>
        <v>205</v>
      </c>
      <c r="J279" s="58">
        <f t="shared" si="87"/>
        <v>-1.41</v>
      </c>
      <c r="K279" s="81">
        <v>5862.7765899999995</v>
      </c>
      <c r="L279" s="112">
        <f t="shared" si="88"/>
        <v>14.9</v>
      </c>
      <c r="M279" s="58">
        <f t="shared" si="89"/>
        <v>-0.34</v>
      </c>
      <c r="N279" s="119">
        <v>2.02</v>
      </c>
      <c r="O279" s="59">
        <f t="shared" si="90"/>
        <v>195</v>
      </c>
      <c r="P279" s="58">
        <f t="shared" si="91"/>
        <v>7.0000000000000007E-2</v>
      </c>
      <c r="Q279" s="64">
        <f t="shared" si="84"/>
        <v>-1.4899999999999998</v>
      </c>
      <c r="R279" s="64">
        <f t="shared" si="92"/>
        <v>-0.27</v>
      </c>
      <c r="S279" s="26">
        <f t="shared" si="77"/>
        <v>2</v>
      </c>
      <c r="T279" s="26">
        <f t="shared" si="82"/>
        <v>20</v>
      </c>
      <c r="U279" s="23">
        <f t="shared" si="78"/>
        <v>0</v>
      </c>
      <c r="V279" s="19">
        <f t="shared" si="79"/>
        <v>0</v>
      </c>
      <c r="W279" s="23" t="str">
        <f t="shared" si="80"/>
        <v>ВВ</v>
      </c>
      <c r="X279" s="17">
        <f t="shared" si="81"/>
        <v>0</v>
      </c>
      <c r="Y279" s="1"/>
    </row>
    <row r="280" spans="2:26" ht="15" outlineLevel="2" x14ac:dyDescent="0.25">
      <c r="B280" s="176">
        <v>243</v>
      </c>
      <c r="C280" s="178" t="s">
        <v>283</v>
      </c>
      <c r="D280" s="170">
        <v>1037.7</v>
      </c>
      <c r="E280" s="5">
        <v>816.28</v>
      </c>
      <c r="F280" s="13">
        <v>591.41999999999996</v>
      </c>
      <c r="G280" s="10">
        <f t="shared" si="85"/>
        <v>0.79</v>
      </c>
      <c r="H280" s="58">
        <f t="shared" si="86"/>
        <v>-0.20999999999999996</v>
      </c>
      <c r="I280" s="3">
        <f t="shared" si="83"/>
        <v>264</v>
      </c>
      <c r="J280" s="58">
        <f t="shared" si="87"/>
        <v>-2.1</v>
      </c>
      <c r="K280" s="81">
        <v>12702.08042</v>
      </c>
      <c r="L280" s="112">
        <f t="shared" si="88"/>
        <v>15.6</v>
      </c>
      <c r="M280" s="58">
        <f t="shared" si="89"/>
        <v>-0.41</v>
      </c>
      <c r="N280" s="119">
        <v>8.32</v>
      </c>
      <c r="O280" s="59">
        <f t="shared" si="90"/>
        <v>98</v>
      </c>
      <c r="P280" s="58">
        <f t="shared" si="91"/>
        <v>-0.46</v>
      </c>
      <c r="Q280" s="64">
        <f t="shared" si="84"/>
        <v>-2.31</v>
      </c>
      <c r="R280" s="64">
        <f t="shared" si="92"/>
        <v>-0.87</v>
      </c>
      <c r="S280" s="26">
        <f t="shared" si="77"/>
        <v>2</v>
      </c>
      <c r="T280" s="26">
        <f t="shared" si="82"/>
        <v>20</v>
      </c>
      <c r="U280" s="23">
        <f t="shared" si="78"/>
        <v>0</v>
      </c>
      <c r="V280" s="19">
        <f t="shared" si="79"/>
        <v>0</v>
      </c>
      <c r="W280" s="23" t="str">
        <f t="shared" si="80"/>
        <v>ВВ</v>
      </c>
      <c r="X280" s="17">
        <f t="shared" si="81"/>
        <v>0</v>
      </c>
      <c r="Y280" s="1"/>
    </row>
    <row r="281" spans="2:26" ht="15" outlineLevel="2" x14ac:dyDescent="0.25">
      <c r="B281" s="176">
        <v>244</v>
      </c>
      <c r="C281" s="178" t="s">
        <v>284</v>
      </c>
      <c r="D281" s="170">
        <v>723.38</v>
      </c>
      <c r="E281" s="5">
        <v>538.13</v>
      </c>
      <c r="F281" s="13">
        <v>410.25</v>
      </c>
      <c r="G281" s="10">
        <f t="shared" si="85"/>
        <v>0.74</v>
      </c>
      <c r="H281" s="58">
        <f t="shared" si="86"/>
        <v>-0.26</v>
      </c>
      <c r="I281" s="3">
        <f t="shared" si="83"/>
        <v>278</v>
      </c>
      <c r="J281" s="58">
        <f t="shared" si="87"/>
        <v>-2.27</v>
      </c>
      <c r="K281" s="81">
        <v>8945.9415399999998</v>
      </c>
      <c r="L281" s="112">
        <f t="shared" si="88"/>
        <v>16.600000000000001</v>
      </c>
      <c r="M281" s="58">
        <f t="shared" si="89"/>
        <v>-0.5</v>
      </c>
      <c r="N281" s="119">
        <v>4.944</v>
      </c>
      <c r="O281" s="59">
        <f t="shared" si="90"/>
        <v>109</v>
      </c>
      <c r="P281" s="58">
        <f t="shared" si="91"/>
        <v>-0.4</v>
      </c>
      <c r="Q281" s="64">
        <f t="shared" si="84"/>
        <v>-2.5300000000000002</v>
      </c>
      <c r="R281" s="64">
        <f t="shared" si="92"/>
        <v>-0.9</v>
      </c>
      <c r="S281" s="26">
        <f t="shared" si="77"/>
        <v>2</v>
      </c>
      <c r="T281" s="26">
        <f t="shared" si="82"/>
        <v>20</v>
      </c>
      <c r="U281" s="23">
        <f t="shared" si="78"/>
        <v>0</v>
      </c>
      <c r="V281" s="19">
        <f t="shared" si="79"/>
        <v>0</v>
      </c>
      <c r="W281" s="23" t="str">
        <f t="shared" si="80"/>
        <v>ВВ</v>
      </c>
      <c r="X281" s="17">
        <f t="shared" si="81"/>
        <v>0</v>
      </c>
      <c r="Y281" s="1"/>
    </row>
    <row r="282" spans="2:26" ht="15" outlineLevel="2" x14ac:dyDescent="0.25">
      <c r="B282" s="176">
        <v>245</v>
      </c>
      <c r="C282" s="178" t="s">
        <v>285</v>
      </c>
      <c r="D282" s="170">
        <v>2477.02</v>
      </c>
      <c r="E282" s="5">
        <v>2328.19</v>
      </c>
      <c r="F282" s="13">
        <v>1208.83</v>
      </c>
      <c r="G282" s="10">
        <f t="shared" si="85"/>
        <v>0.94</v>
      </c>
      <c r="H282" s="58">
        <f t="shared" si="86"/>
        <v>-6.0000000000000053E-2</v>
      </c>
      <c r="I282" s="3">
        <f t="shared" si="83"/>
        <v>190</v>
      </c>
      <c r="J282" s="58">
        <f t="shared" si="87"/>
        <v>-1.23</v>
      </c>
      <c r="K282" s="81">
        <v>25458.592639999999</v>
      </c>
      <c r="L282" s="112">
        <f t="shared" si="88"/>
        <v>10.9</v>
      </c>
      <c r="M282" s="58">
        <f t="shared" si="89"/>
        <v>0.02</v>
      </c>
      <c r="N282" s="119">
        <v>13.536</v>
      </c>
      <c r="O282" s="59">
        <f t="shared" si="90"/>
        <v>172</v>
      </c>
      <c r="P282" s="58">
        <f t="shared" si="91"/>
        <v>-0.06</v>
      </c>
      <c r="Q282" s="64">
        <f t="shared" si="84"/>
        <v>-1.29</v>
      </c>
      <c r="R282" s="64">
        <f t="shared" si="92"/>
        <v>-3.9999999999999994E-2</v>
      </c>
      <c r="S282" s="26">
        <f t="shared" si="77"/>
        <v>2</v>
      </c>
      <c r="T282" s="26">
        <f t="shared" si="82"/>
        <v>20</v>
      </c>
      <c r="U282" s="23">
        <f t="shared" si="78"/>
        <v>0</v>
      </c>
      <c r="V282" s="19">
        <f t="shared" si="79"/>
        <v>0</v>
      </c>
      <c r="W282" s="23" t="str">
        <f t="shared" si="80"/>
        <v>ВВ</v>
      </c>
      <c r="X282" s="17">
        <f t="shared" si="81"/>
        <v>0</v>
      </c>
      <c r="Y282" s="1"/>
    </row>
    <row r="283" spans="2:26" ht="15" outlineLevel="2" x14ac:dyDescent="0.25">
      <c r="B283" s="176">
        <v>246</v>
      </c>
      <c r="C283" s="178" t="s">
        <v>286</v>
      </c>
      <c r="D283" s="170">
        <v>278.2</v>
      </c>
      <c r="E283" s="5">
        <v>221.15</v>
      </c>
      <c r="F283" s="13">
        <v>129.04</v>
      </c>
      <c r="G283" s="10">
        <f t="shared" si="85"/>
        <v>0.79</v>
      </c>
      <c r="H283" s="58">
        <f t="shared" si="86"/>
        <v>-0.20999999999999996</v>
      </c>
      <c r="I283" s="3">
        <f t="shared" si="83"/>
        <v>213</v>
      </c>
      <c r="J283" s="58">
        <f t="shared" si="87"/>
        <v>-1.5</v>
      </c>
      <c r="K283" s="81">
        <v>5070.5860700000003</v>
      </c>
      <c r="L283" s="112">
        <f t="shared" si="88"/>
        <v>22.9</v>
      </c>
      <c r="M283" s="58">
        <f t="shared" si="89"/>
        <v>-1.06</v>
      </c>
      <c r="N283" s="119">
        <v>3.048</v>
      </c>
      <c r="O283" s="59">
        <f t="shared" si="90"/>
        <v>73</v>
      </c>
      <c r="P283" s="58">
        <f t="shared" si="91"/>
        <v>-0.6</v>
      </c>
      <c r="Q283" s="64">
        <f t="shared" si="84"/>
        <v>-1.71</v>
      </c>
      <c r="R283" s="64">
        <f t="shared" si="92"/>
        <v>-1.6600000000000001</v>
      </c>
      <c r="S283" s="26">
        <f t="shared" si="77"/>
        <v>2</v>
      </c>
      <c r="T283" s="26">
        <f t="shared" si="82"/>
        <v>20</v>
      </c>
      <c r="U283" s="23">
        <f t="shared" si="78"/>
        <v>0</v>
      </c>
      <c r="V283" s="19">
        <f t="shared" si="79"/>
        <v>0</v>
      </c>
      <c r="W283" s="23" t="str">
        <f t="shared" si="80"/>
        <v>ВВ</v>
      </c>
      <c r="X283" s="17">
        <f t="shared" si="81"/>
        <v>0</v>
      </c>
      <c r="Y283" s="1"/>
    </row>
    <row r="284" spans="2:26" ht="15" outlineLevel="2" x14ac:dyDescent="0.25">
      <c r="B284" s="176">
        <v>247</v>
      </c>
      <c r="C284" s="178" t="s">
        <v>287</v>
      </c>
      <c r="D284" s="170">
        <v>1942.89</v>
      </c>
      <c r="E284" s="5">
        <v>1696.47</v>
      </c>
      <c r="F284" s="13">
        <v>886.42</v>
      </c>
      <c r="G284" s="10">
        <f t="shared" si="85"/>
        <v>0.87</v>
      </c>
      <c r="H284" s="58">
        <f t="shared" si="86"/>
        <v>-0.13</v>
      </c>
      <c r="I284" s="3">
        <f t="shared" si="83"/>
        <v>191</v>
      </c>
      <c r="J284" s="58">
        <f t="shared" si="87"/>
        <v>-1.24</v>
      </c>
      <c r="K284" s="81">
        <v>18815.31783</v>
      </c>
      <c r="L284" s="112">
        <f t="shared" si="88"/>
        <v>11.1</v>
      </c>
      <c r="M284" s="58">
        <f t="shared" si="89"/>
        <v>0</v>
      </c>
      <c r="N284" s="119">
        <v>9.7159999999999993</v>
      </c>
      <c r="O284" s="59">
        <f t="shared" si="90"/>
        <v>175</v>
      </c>
      <c r="P284" s="58">
        <f t="shared" si="91"/>
        <v>-0.04</v>
      </c>
      <c r="Q284" s="64">
        <f t="shared" si="84"/>
        <v>-1.37</v>
      </c>
      <c r="R284" s="64">
        <f t="shared" si="92"/>
        <v>-0.04</v>
      </c>
      <c r="S284" s="26">
        <f t="shared" si="77"/>
        <v>2</v>
      </c>
      <c r="T284" s="26">
        <f t="shared" si="82"/>
        <v>20</v>
      </c>
      <c r="U284" s="23">
        <f t="shared" si="78"/>
        <v>0</v>
      </c>
      <c r="V284" s="19">
        <f t="shared" si="79"/>
        <v>0</v>
      </c>
      <c r="W284" s="23" t="str">
        <f t="shared" si="80"/>
        <v>ВВ</v>
      </c>
      <c r="X284" s="17">
        <f t="shared" si="81"/>
        <v>0</v>
      </c>
      <c r="Y284" s="1"/>
    </row>
    <row r="285" spans="2:26" ht="15" outlineLevel="2" x14ac:dyDescent="0.25">
      <c r="B285" s="176">
        <v>248</v>
      </c>
      <c r="C285" s="178" t="s">
        <v>288</v>
      </c>
      <c r="D285" s="170">
        <v>536.72</v>
      </c>
      <c r="E285" s="5">
        <v>458.17</v>
      </c>
      <c r="F285" s="13">
        <v>300.54000000000002</v>
      </c>
      <c r="G285" s="10">
        <f t="shared" si="85"/>
        <v>0.85</v>
      </c>
      <c r="H285" s="58">
        <f t="shared" si="86"/>
        <v>-0.15000000000000002</v>
      </c>
      <c r="I285" s="3">
        <f t="shared" si="83"/>
        <v>239</v>
      </c>
      <c r="J285" s="58">
        <f t="shared" si="87"/>
        <v>-1.81</v>
      </c>
      <c r="K285" s="81">
        <v>7281.0619200000001</v>
      </c>
      <c r="L285" s="112">
        <f t="shared" si="88"/>
        <v>15.9</v>
      </c>
      <c r="M285" s="58">
        <f t="shared" si="89"/>
        <v>-0.43</v>
      </c>
      <c r="N285" s="119">
        <v>2.8639999999999999</v>
      </c>
      <c r="O285" s="59">
        <f t="shared" si="90"/>
        <v>160</v>
      </c>
      <c r="P285" s="58">
        <f t="shared" si="91"/>
        <v>-0.13</v>
      </c>
      <c r="Q285" s="64">
        <f t="shared" si="84"/>
        <v>-1.96</v>
      </c>
      <c r="R285" s="64">
        <f t="shared" si="92"/>
        <v>-0.56000000000000005</v>
      </c>
      <c r="S285" s="26">
        <f t="shared" si="77"/>
        <v>2</v>
      </c>
      <c r="T285" s="26">
        <f t="shared" si="82"/>
        <v>20</v>
      </c>
      <c r="U285" s="23">
        <f t="shared" si="78"/>
        <v>0</v>
      </c>
      <c r="V285" s="19">
        <f t="shared" si="79"/>
        <v>0</v>
      </c>
      <c r="W285" s="23" t="str">
        <f t="shared" si="80"/>
        <v>ВВ</v>
      </c>
      <c r="X285" s="17">
        <f t="shared" si="81"/>
        <v>0</v>
      </c>
      <c r="Y285" s="1"/>
    </row>
    <row r="286" spans="2:26" ht="15" outlineLevel="2" x14ac:dyDescent="0.25">
      <c r="B286" s="176">
        <v>249</v>
      </c>
      <c r="C286" s="178" t="s">
        <v>289</v>
      </c>
      <c r="D286" s="170">
        <v>253.83</v>
      </c>
      <c r="E286" s="5">
        <v>194.86</v>
      </c>
      <c r="F286" s="13">
        <v>134.96</v>
      </c>
      <c r="G286" s="10">
        <f t="shared" si="85"/>
        <v>0.77</v>
      </c>
      <c r="H286" s="58">
        <f t="shared" si="86"/>
        <v>-0.22999999999999998</v>
      </c>
      <c r="I286" s="3">
        <f t="shared" si="83"/>
        <v>253</v>
      </c>
      <c r="J286" s="58">
        <f t="shared" si="87"/>
        <v>-1.97</v>
      </c>
      <c r="K286" s="81">
        <v>4436.0839200000009</v>
      </c>
      <c r="L286" s="112">
        <f t="shared" si="88"/>
        <v>22.8</v>
      </c>
      <c r="M286" s="58">
        <f t="shared" si="89"/>
        <v>-1.05</v>
      </c>
      <c r="N286" s="119">
        <v>1.5680000000000001</v>
      </c>
      <c r="O286" s="59">
        <f t="shared" si="90"/>
        <v>124</v>
      </c>
      <c r="P286" s="58">
        <f t="shared" si="91"/>
        <v>-0.32</v>
      </c>
      <c r="Q286" s="64">
        <f t="shared" si="84"/>
        <v>-2.2000000000000002</v>
      </c>
      <c r="R286" s="64">
        <f t="shared" si="92"/>
        <v>-1.37</v>
      </c>
      <c r="S286" s="26">
        <f t="shared" si="77"/>
        <v>2</v>
      </c>
      <c r="T286" s="26">
        <f t="shared" si="82"/>
        <v>20</v>
      </c>
      <c r="U286" s="23">
        <f t="shared" si="78"/>
        <v>0</v>
      </c>
      <c r="V286" s="19">
        <f t="shared" si="79"/>
        <v>0</v>
      </c>
      <c r="W286" s="23" t="str">
        <f t="shared" si="80"/>
        <v>ВВ</v>
      </c>
      <c r="X286" s="17">
        <f t="shared" si="81"/>
        <v>0</v>
      </c>
      <c r="Y286" s="1"/>
    </row>
    <row r="287" spans="2:26" ht="15" outlineLevel="2" x14ac:dyDescent="0.25">
      <c r="B287" s="176">
        <v>250</v>
      </c>
      <c r="C287" s="178" t="s">
        <v>290</v>
      </c>
      <c r="D287" s="170">
        <v>317.70999999999998</v>
      </c>
      <c r="E287" s="5">
        <v>255.29</v>
      </c>
      <c r="F287" s="13">
        <v>141.41999999999999</v>
      </c>
      <c r="G287" s="10">
        <f t="shared" si="85"/>
        <v>0.8</v>
      </c>
      <c r="H287" s="58">
        <f t="shared" si="86"/>
        <v>-0.19999999999999996</v>
      </c>
      <c r="I287" s="3">
        <f t="shared" si="83"/>
        <v>202</v>
      </c>
      <c r="J287" s="58">
        <f t="shared" si="87"/>
        <v>-1.37</v>
      </c>
      <c r="K287" s="81">
        <v>5364.723390000001</v>
      </c>
      <c r="L287" s="112">
        <f t="shared" si="88"/>
        <v>21</v>
      </c>
      <c r="M287" s="58">
        <f t="shared" si="89"/>
        <v>-0.89</v>
      </c>
      <c r="N287" s="119">
        <v>2.9079999999999999</v>
      </c>
      <c r="O287" s="59">
        <f t="shared" si="90"/>
        <v>88</v>
      </c>
      <c r="P287" s="58">
        <f t="shared" si="91"/>
        <v>-0.52</v>
      </c>
      <c r="Q287" s="64">
        <f t="shared" si="84"/>
        <v>-1.57</v>
      </c>
      <c r="R287" s="64">
        <f t="shared" si="92"/>
        <v>-1.4100000000000001</v>
      </c>
      <c r="S287" s="26">
        <f t="shared" si="77"/>
        <v>2</v>
      </c>
      <c r="T287" s="26">
        <f t="shared" si="82"/>
        <v>20</v>
      </c>
      <c r="U287" s="23">
        <f t="shared" si="78"/>
        <v>0</v>
      </c>
      <c r="V287" s="19">
        <f t="shared" si="79"/>
        <v>0</v>
      </c>
      <c r="W287" s="23" t="str">
        <f t="shared" si="80"/>
        <v>ВВ</v>
      </c>
      <c r="X287" s="17">
        <f t="shared" si="81"/>
        <v>0</v>
      </c>
      <c r="Y287" s="1"/>
    </row>
    <row r="288" spans="2:26" ht="15" outlineLevel="2" x14ac:dyDescent="0.25">
      <c r="B288" s="176">
        <v>251</v>
      </c>
      <c r="C288" s="178" t="s">
        <v>291</v>
      </c>
      <c r="D288" s="170">
        <v>375.45</v>
      </c>
      <c r="E288" s="5">
        <v>328.98</v>
      </c>
      <c r="F288" s="13">
        <v>137.47</v>
      </c>
      <c r="G288" s="10">
        <f t="shared" si="85"/>
        <v>0.88</v>
      </c>
      <c r="H288" s="58">
        <f t="shared" si="86"/>
        <v>-0.12</v>
      </c>
      <c r="I288" s="3">
        <f t="shared" si="83"/>
        <v>153</v>
      </c>
      <c r="J288" s="58">
        <f t="shared" si="87"/>
        <v>-0.8</v>
      </c>
      <c r="K288" s="81">
        <v>6258.27783</v>
      </c>
      <c r="L288" s="112">
        <f t="shared" si="88"/>
        <v>19</v>
      </c>
      <c r="M288" s="58">
        <f t="shared" si="89"/>
        <v>-0.71</v>
      </c>
      <c r="N288" s="119">
        <v>2.996</v>
      </c>
      <c r="O288" s="59">
        <f t="shared" si="90"/>
        <v>110</v>
      </c>
      <c r="P288" s="58">
        <f t="shared" si="91"/>
        <v>-0.4</v>
      </c>
      <c r="Q288" s="64">
        <f t="shared" si="84"/>
        <v>-0.92</v>
      </c>
      <c r="R288" s="64">
        <f t="shared" si="92"/>
        <v>-1.1099999999999999</v>
      </c>
      <c r="S288" s="26">
        <f t="shared" si="77"/>
        <v>2</v>
      </c>
      <c r="T288" s="26">
        <f t="shared" si="82"/>
        <v>20</v>
      </c>
      <c r="U288" s="23">
        <f t="shared" si="78"/>
        <v>0</v>
      </c>
      <c r="V288" s="19">
        <f t="shared" si="79"/>
        <v>0</v>
      </c>
      <c r="W288" s="23" t="str">
        <f t="shared" si="80"/>
        <v>ВВ</v>
      </c>
      <c r="X288" s="17">
        <f t="shared" si="81"/>
        <v>0</v>
      </c>
      <c r="Y288" s="1"/>
    </row>
    <row r="289" spans="2:26" ht="15" outlineLevel="2" x14ac:dyDescent="0.25">
      <c r="B289" s="176">
        <v>252</v>
      </c>
      <c r="C289" s="178" t="s">
        <v>292</v>
      </c>
      <c r="D289" s="170">
        <v>1596.44</v>
      </c>
      <c r="E289" s="5">
        <v>1511.55</v>
      </c>
      <c r="F289" s="13">
        <v>226.9</v>
      </c>
      <c r="G289" s="10">
        <f t="shared" si="85"/>
        <v>0.95</v>
      </c>
      <c r="H289" s="58">
        <f t="shared" si="86"/>
        <v>-5.0000000000000044E-2</v>
      </c>
      <c r="I289" s="3">
        <f t="shared" si="83"/>
        <v>55</v>
      </c>
      <c r="J289" s="58">
        <f t="shared" si="87"/>
        <v>0.35</v>
      </c>
      <c r="K289" s="81">
        <v>9323.3033900000009</v>
      </c>
      <c r="L289" s="112">
        <f t="shared" si="88"/>
        <v>6.2</v>
      </c>
      <c r="M289" s="58">
        <f t="shared" si="89"/>
        <v>0.44</v>
      </c>
      <c r="N289" s="119">
        <v>3.6320000000000001</v>
      </c>
      <c r="O289" s="59">
        <f t="shared" si="90"/>
        <v>416</v>
      </c>
      <c r="P289" s="58">
        <f t="shared" si="91"/>
        <v>1.27</v>
      </c>
      <c r="Q289" s="64">
        <f t="shared" si="84"/>
        <v>0.29999999999999993</v>
      </c>
      <c r="R289" s="64">
        <f t="shared" si="92"/>
        <v>1.71</v>
      </c>
      <c r="S289" s="26">
        <f t="shared" si="77"/>
        <v>1</v>
      </c>
      <c r="T289" s="26">
        <f t="shared" si="82"/>
        <v>10</v>
      </c>
      <c r="U289" s="23">
        <f t="shared" si="78"/>
        <v>0</v>
      </c>
      <c r="V289" s="19" t="str">
        <f t="shared" si="79"/>
        <v>АА</v>
      </c>
      <c r="W289" s="23">
        <f t="shared" si="80"/>
        <v>0</v>
      </c>
      <c r="X289" s="17">
        <f t="shared" si="81"/>
        <v>0</v>
      </c>
      <c r="Y289" s="1"/>
    </row>
    <row r="290" spans="2:26" ht="15" outlineLevel="2" x14ac:dyDescent="0.25">
      <c r="B290" s="176">
        <v>253</v>
      </c>
      <c r="C290" s="178" t="s">
        <v>293</v>
      </c>
      <c r="D290" s="170">
        <v>447.36</v>
      </c>
      <c r="E290" s="5">
        <v>421.25</v>
      </c>
      <c r="F290" s="13">
        <v>138.11000000000001</v>
      </c>
      <c r="G290" s="10">
        <f t="shared" si="85"/>
        <v>0.94</v>
      </c>
      <c r="H290" s="58">
        <f t="shared" si="86"/>
        <v>-6.0000000000000053E-2</v>
      </c>
      <c r="I290" s="3">
        <f t="shared" si="83"/>
        <v>120</v>
      </c>
      <c r="J290" s="58">
        <f t="shared" si="87"/>
        <v>-0.41</v>
      </c>
      <c r="K290" s="81">
        <v>6650.4234700000006</v>
      </c>
      <c r="L290" s="112">
        <f t="shared" si="88"/>
        <v>15.8</v>
      </c>
      <c r="M290" s="58">
        <f t="shared" si="89"/>
        <v>-0.42</v>
      </c>
      <c r="N290" s="119">
        <v>2.992</v>
      </c>
      <c r="O290" s="59">
        <f t="shared" si="90"/>
        <v>141</v>
      </c>
      <c r="P290" s="58">
        <f t="shared" si="91"/>
        <v>-0.23</v>
      </c>
      <c r="Q290" s="64">
        <f t="shared" si="84"/>
        <v>-0.47000000000000003</v>
      </c>
      <c r="R290" s="64">
        <f t="shared" si="92"/>
        <v>-0.65</v>
      </c>
      <c r="S290" s="26">
        <f t="shared" si="77"/>
        <v>2</v>
      </c>
      <c r="T290" s="26">
        <f t="shared" si="82"/>
        <v>20</v>
      </c>
      <c r="U290" s="23">
        <f t="shared" si="78"/>
        <v>0</v>
      </c>
      <c r="V290" s="19">
        <f t="shared" si="79"/>
        <v>0</v>
      </c>
      <c r="W290" s="23" t="str">
        <f t="shared" si="80"/>
        <v>ВВ</v>
      </c>
      <c r="X290" s="17">
        <f t="shared" si="81"/>
        <v>0</v>
      </c>
      <c r="Y290" s="1"/>
    </row>
    <row r="291" spans="2:26" ht="15" outlineLevel="2" x14ac:dyDescent="0.25">
      <c r="B291" s="176">
        <v>254</v>
      </c>
      <c r="C291" s="178" t="s">
        <v>294</v>
      </c>
      <c r="D291" s="170">
        <v>1681.09</v>
      </c>
      <c r="E291" s="5">
        <v>1680.51</v>
      </c>
      <c r="F291" s="13">
        <v>656.58</v>
      </c>
      <c r="G291" s="10">
        <f t="shared" si="85"/>
        <v>1</v>
      </c>
      <c r="H291" s="58">
        <f t="shared" si="86"/>
        <v>0</v>
      </c>
      <c r="I291" s="3">
        <f t="shared" si="83"/>
        <v>143</v>
      </c>
      <c r="J291" s="58">
        <f t="shared" si="87"/>
        <v>-0.68</v>
      </c>
      <c r="K291" s="81">
        <v>17577.887609999998</v>
      </c>
      <c r="L291" s="112">
        <f t="shared" si="88"/>
        <v>10.5</v>
      </c>
      <c r="M291" s="58">
        <f t="shared" si="89"/>
        <v>0.05</v>
      </c>
      <c r="N291" s="119">
        <v>10.464</v>
      </c>
      <c r="O291" s="59">
        <f t="shared" si="90"/>
        <v>161</v>
      </c>
      <c r="P291" s="58">
        <f t="shared" si="91"/>
        <v>-0.12</v>
      </c>
      <c r="Q291" s="64">
        <f t="shared" si="84"/>
        <v>-0.68</v>
      </c>
      <c r="R291" s="64">
        <f t="shared" si="92"/>
        <v>-6.9999999999999993E-2</v>
      </c>
      <c r="S291" s="26">
        <f t="shared" si="77"/>
        <v>2</v>
      </c>
      <c r="T291" s="26">
        <f t="shared" si="82"/>
        <v>20</v>
      </c>
      <c r="U291" s="23">
        <f t="shared" si="78"/>
        <v>0</v>
      </c>
      <c r="V291" s="19">
        <f t="shared" si="79"/>
        <v>0</v>
      </c>
      <c r="W291" s="23" t="str">
        <f t="shared" si="80"/>
        <v>ВВ</v>
      </c>
      <c r="X291" s="17">
        <f t="shared" si="81"/>
        <v>0</v>
      </c>
      <c r="Y291" s="1"/>
    </row>
    <row r="292" spans="2:26" ht="15" outlineLevel="2" x14ac:dyDescent="0.25">
      <c r="B292" s="176">
        <v>255</v>
      </c>
      <c r="C292" s="178" t="s">
        <v>295</v>
      </c>
      <c r="D292" s="170">
        <v>206.66</v>
      </c>
      <c r="E292" s="5">
        <v>101.82</v>
      </c>
      <c r="F292" s="13">
        <v>162.84</v>
      </c>
      <c r="G292" s="10">
        <f t="shared" si="85"/>
        <v>0.49</v>
      </c>
      <c r="H292" s="58">
        <f t="shared" si="86"/>
        <v>-0.51</v>
      </c>
      <c r="I292" s="3">
        <f t="shared" si="83"/>
        <v>584</v>
      </c>
      <c r="J292" s="58">
        <f t="shared" si="87"/>
        <v>-5.86</v>
      </c>
      <c r="K292" s="81">
        <v>3756.8491899999999</v>
      </c>
      <c r="L292" s="112">
        <f t="shared" si="88"/>
        <v>36.9</v>
      </c>
      <c r="M292" s="58">
        <f t="shared" si="89"/>
        <v>-2.3199999999999998</v>
      </c>
      <c r="N292" s="119">
        <v>1.4319999999999999</v>
      </c>
      <c r="O292" s="59">
        <f t="shared" si="90"/>
        <v>71</v>
      </c>
      <c r="P292" s="58">
        <f t="shared" si="91"/>
        <v>-0.61</v>
      </c>
      <c r="Q292" s="64">
        <f t="shared" si="84"/>
        <v>-6.37</v>
      </c>
      <c r="R292" s="64">
        <f t="shared" si="92"/>
        <v>-2.9299999999999997</v>
      </c>
      <c r="S292" s="26">
        <f t="shared" ref="S292:S345" si="93">IF(Q292&gt;=$Q$37,1,2)</f>
        <v>2</v>
      </c>
      <c r="T292" s="26">
        <f t="shared" si="82"/>
        <v>20</v>
      </c>
      <c r="U292" s="23">
        <f t="shared" ref="U292:U345" si="94">IF(S292+T292=21,$U$8,0)</f>
        <v>0</v>
      </c>
      <c r="V292" s="19">
        <f t="shared" ref="V292:V345" si="95">IF(S292+T292=11,$V$8,0)</f>
        <v>0</v>
      </c>
      <c r="W292" s="23" t="str">
        <f t="shared" ref="W292:W345" si="96">IF(S292+T292=22,$W$8,0)</f>
        <v>ВВ</v>
      </c>
      <c r="X292" s="17">
        <f t="shared" ref="X292:X345" si="97">IF(S292+T292=12,$X$8,0)</f>
        <v>0</v>
      </c>
      <c r="Y292" s="1"/>
    </row>
    <row r="293" spans="2:26" ht="15" outlineLevel="2" x14ac:dyDescent="0.25">
      <c r="B293" s="176">
        <v>256</v>
      </c>
      <c r="C293" s="178" t="s">
        <v>296</v>
      </c>
      <c r="D293" s="170">
        <v>368.08</v>
      </c>
      <c r="E293" s="5">
        <v>316.61</v>
      </c>
      <c r="F293" s="13">
        <v>133.46</v>
      </c>
      <c r="G293" s="10">
        <f t="shared" si="85"/>
        <v>0.86</v>
      </c>
      <c r="H293" s="58">
        <f t="shared" si="86"/>
        <v>-0.14000000000000001</v>
      </c>
      <c r="I293" s="3">
        <f t="shared" si="83"/>
        <v>154</v>
      </c>
      <c r="J293" s="58">
        <f t="shared" si="87"/>
        <v>-0.81</v>
      </c>
      <c r="K293" s="81">
        <v>6476.745249999999</v>
      </c>
      <c r="L293" s="112">
        <f t="shared" si="88"/>
        <v>20.5</v>
      </c>
      <c r="M293" s="58">
        <f t="shared" si="89"/>
        <v>-0.85</v>
      </c>
      <c r="N293" s="119">
        <v>2.8359999999999999</v>
      </c>
      <c r="O293" s="59">
        <f t="shared" si="90"/>
        <v>112</v>
      </c>
      <c r="P293" s="58">
        <f t="shared" si="91"/>
        <v>-0.39</v>
      </c>
      <c r="Q293" s="64">
        <f t="shared" si="84"/>
        <v>-0.95000000000000007</v>
      </c>
      <c r="R293" s="64">
        <f t="shared" si="92"/>
        <v>-1.24</v>
      </c>
      <c r="S293" s="26">
        <f t="shared" si="93"/>
        <v>2</v>
      </c>
      <c r="T293" s="26">
        <f t="shared" ref="T293:T346" si="98">IF(R293&gt;=$R$37,10,20)</f>
        <v>20</v>
      </c>
      <c r="U293" s="23">
        <f t="shared" si="94"/>
        <v>0</v>
      </c>
      <c r="V293" s="19">
        <f t="shared" si="95"/>
        <v>0</v>
      </c>
      <c r="W293" s="23" t="str">
        <f t="shared" si="96"/>
        <v>ВВ</v>
      </c>
      <c r="X293" s="17">
        <f t="shared" si="97"/>
        <v>0</v>
      </c>
      <c r="Y293" s="1"/>
    </row>
    <row r="294" spans="2:26" ht="15" outlineLevel="2" x14ac:dyDescent="0.25">
      <c r="B294" s="176">
        <v>257</v>
      </c>
      <c r="C294" s="178" t="s">
        <v>297</v>
      </c>
      <c r="D294" s="170">
        <v>1051.55</v>
      </c>
      <c r="E294" s="5">
        <v>1001.26</v>
      </c>
      <c r="F294" s="13">
        <v>332.29</v>
      </c>
      <c r="G294" s="10">
        <f t="shared" si="85"/>
        <v>0.95</v>
      </c>
      <c r="H294" s="58">
        <f t="shared" si="86"/>
        <v>-5.0000000000000044E-2</v>
      </c>
      <c r="I294" s="3">
        <f t="shared" ref="I294:I357" si="99">ROUND(F294/E294*365,0)</f>
        <v>121</v>
      </c>
      <c r="J294" s="58">
        <f t="shared" si="87"/>
        <v>-0.42</v>
      </c>
      <c r="K294" s="81">
        <v>14988.755799999999</v>
      </c>
      <c r="L294" s="112">
        <f t="shared" si="88"/>
        <v>15</v>
      </c>
      <c r="M294" s="58">
        <f t="shared" si="89"/>
        <v>-0.35</v>
      </c>
      <c r="N294" s="119">
        <v>8.8759999999999994</v>
      </c>
      <c r="O294" s="59">
        <f t="shared" si="90"/>
        <v>113</v>
      </c>
      <c r="P294" s="58">
        <f t="shared" si="91"/>
        <v>-0.38</v>
      </c>
      <c r="Q294" s="64">
        <f t="shared" ref="Q294:Q357" si="100">H294+J294</f>
        <v>-0.47000000000000003</v>
      </c>
      <c r="R294" s="64">
        <f t="shared" si="92"/>
        <v>-0.73</v>
      </c>
      <c r="S294" s="26">
        <f t="shared" si="93"/>
        <v>2</v>
      </c>
      <c r="T294" s="26">
        <f t="shared" si="98"/>
        <v>20</v>
      </c>
      <c r="U294" s="23">
        <f t="shared" si="94"/>
        <v>0</v>
      </c>
      <c r="V294" s="19">
        <f t="shared" si="95"/>
        <v>0</v>
      </c>
      <c r="W294" s="23" t="str">
        <f t="shared" si="96"/>
        <v>ВВ</v>
      </c>
      <c r="X294" s="17">
        <f t="shared" si="97"/>
        <v>0</v>
      </c>
      <c r="Y294" s="1"/>
    </row>
    <row r="295" spans="2:26" ht="15" outlineLevel="2" x14ac:dyDescent="0.25">
      <c r="B295" s="176">
        <v>258</v>
      </c>
      <c r="C295" s="178" t="s">
        <v>298</v>
      </c>
      <c r="D295" s="170">
        <v>418.89</v>
      </c>
      <c r="E295" s="5">
        <v>349.51</v>
      </c>
      <c r="F295" s="13">
        <v>190.38</v>
      </c>
      <c r="G295" s="10">
        <f t="shared" ref="G295:G358" si="101">IF(E295&gt;0,ROUND((E295/D295),2),0)</f>
        <v>0.83</v>
      </c>
      <c r="H295" s="58">
        <f t="shared" ref="H295:H358" si="102">G295-$G$37</f>
        <v>-0.17000000000000004</v>
      </c>
      <c r="I295" s="3">
        <f t="shared" si="99"/>
        <v>199</v>
      </c>
      <c r="J295" s="58">
        <f t="shared" ref="J295:J358" si="103">-(ROUND(I295/$I$37-100%,2))</f>
        <v>-1.34</v>
      </c>
      <c r="K295" s="81">
        <v>5358.7432399999989</v>
      </c>
      <c r="L295" s="112">
        <f t="shared" ref="L295:L358" si="104">ROUND(K295/E295,1)</f>
        <v>15.3</v>
      </c>
      <c r="M295" s="58">
        <f t="shared" ref="M295:M358" si="105">-ROUND(L295/$L$37-100%,2)</f>
        <v>-0.38</v>
      </c>
      <c r="N295" s="119">
        <v>2.96</v>
      </c>
      <c r="O295" s="59">
        <f t="shared" ref="O295:O358" si="106">ROUND((E295/N295),0)</f>
        <v>118</v>
      </c>
      <c r="P295" s="58">
        <f t="shared" ref="P295:P358" si="107">ROUND(O295/$O$37-100%,2)</f>
        <v>-0.36</v>
      </c>
      <c r="Q295" s="64">
        <f t="shared" si="100"/>
        <v>-1.5100000000000002</v>
      </c>
      <c r="R295" s="64">
        <f t="shared" si="92"/>
        <v>-0.74</v>
      </c>
      <c r="S295" s="26">
        <f t="shared" si="93"/>
        <v>2</v>
      </c>
      <c r="T295" s="26">
        <f t="shared" si="98"/>
        <v>20</v>
      </c>
      <c r="U295" s="23">
        <f t="shared" si="94"/>
        <v>0</v>
      </c>
      <c r="V295" s="19">
        <f t="shared" si="95"/>
        <v>0</v>
      </c>
      <c r="W295" s="23" t="str">
        <f t="shared" si="96"/>
        <v>ВВ</v>
      </c>
      <c r="X295" s="17">
        <f t="shared" si="97"/>
        <v>0</v>
      </c>
      <c r="Y295" s="1"/>
    </row>
    <row r="296" spans="2:26" ht="15" outlineLevel="2" x14ac:dyDescent="0.25">
      <c r="B296" s="176">
        <v>259</v>
      </c>
      <c r="C296" s="178" t="s">
        <v>299</v>
      </c>
      <c r="D296" s="170">
        <v>188.36</v>
      </c>
      <c r="E296" s="5">
        <v>157.35</v>
      </c>
      <c r="F296" s="13">
        <v>66.010000000000005</v>
      </c>
      <c r="G296" s="10">
        <f t="shared" si="101"/>
        <v>0.84</v>
      </c>
      <c r="H296" s="58">
        <f t="shared" si="102"/>
        <v>-0.16000000000000003</v>
      </c>
      <c r="I296" s="3">
        <f t="shared" si="99"/>
        <v>153</v>
      </c>
      <c r="J296" s="58">
        <f t="shared" si="103"/>
        <v>-0.8</v>
      </c>
      <c r="K296" s="81">
        <v>4709.359660000001</v>
      </c>
      <c r="L296" s="112">
        <f t="shared" si="104"/>
        <v>29.9</v>
      </c>
      <c r="M296" s="58">
        <f t="shared" si="105"/>
        <v>-1.69</v>
      </c>
      <c r="N296" s="119">
        <v>2</v>
      </c>
      <c r="O296" s="59">
        <f t="shared" si="106"/>
        <v>79</v>
      </c>
      <c r="P296" s="58">
        <f t="shared" si="107"/>
        <v>-0.56999999999999995</v>
      </c>
      <c r="Q296" s="64">
        <f t="shared" si="100"/>
        <v>-0.96000000000000008</v>
      </c>
      <c r="R296" s="64">
        <f t="shared" si="92"/>
        <v>-2.2599999999999998</v>
      </c>
      <c r="S296" s="26">
        <f t="shared" si="93"/>
        <v>2</v>
      </c>
      <c r="T296" s="26">
        <f t="shared" si="98"/>
        <v>20</v>
      </c>
      <c r="U296" s="23">
        <f t="shared" si="94"/>
        <v>0</v>
      </c>
      <c r="V296" s="19">
        <f t="shared" si="95"/>
        <v>0</v>
      </c>
      <c r="W296" s="23" t="str">
        <f t="shared" si="96"/>
        <v>ВВ</v>
      </c>
      <c r="X296" s="17">
        <f t="shared" si="97"/>
        <v>0</v>
      </c>
      <c r="Y296" s="1"/>
    </row>
    <row r="297" spans="2:26" ht="15" outlineLevel="2" x14ac:dyDescent="0.25">
      <c r="B297" s="176">
        <v>260</v>
      </c>
      <c r="C297" s="178" t="s">
        <v>300</v>
      </c>
      <c r="D297" s="170">
        <v>1406.41</v>
      </c>
      <c r="E297" s="5">
        <v>1031.72</v>
      </c>
      <c r="F297" s="13">
        <v>839.68</v>
      </c>
      <c r="G297" s="10">
        <f t="shared" si="101"/>
        <v>0.73</v>
      </c>
      <c r="H297" s="58">
        <f t="shared" si="102"/>
        <v>-0.27</v>
      </c>
      <c r="I297" s="3">
        <f t="shared" si="99"/>
        <v>297</v>
      </c>
      <c r="J297" s="58">
        <f t="shared" si="103"/>
        <v>-2.4900000000000002</v>
      </c>
      <c r="K297" s="81">
        <v>8452.7067999999999</v>
      </c>
      <c r="L297" s="112">
        <f t="shared" si="104"/>
        <v>8.1999999999999993</v>
      </c>
      <c r="M297" s="58">
        <f t="shared" si="105"/>
        <v>0.26</v>
      </c>
      <c r="N297" s="119">
        <v>4.7320000000000002</v>
      </c>
      <c r="O297" s="59">
        <f t="shared" si="106"/>
        <v>218</v>
      </c>
      <c r="P297" s="58">
        <f t="shared" si="107"/>
        <v>0.19</v>
      </c>
      <c r="Q297" s="64">
        <f t="shared" si="100"/>
        <v>-2.7600000000000002</v>
      </c>
      <c r="R297" s="64">
        <f t="shared" si="92"/>
        <v>0.45</v>
      </c>
      <c r="S297" s="26">
        <f t="shared" si="93"/>
        <v>2</v>
      </c>
      <c r="T297" s="26">
        <f t="shared" si="98"/>
        <v>10</v>
      </c>
      <c r="U297" s="23">
        <f t="shared" si="94"/>
        <v>0</v>
      </c>
      <c r="V297" s="19">
        <f t="shared" si="95"/>
        <v>0</v>
      </c>
      <c r="W297" s="23">
        <f t="shared" si="96"/>
        <v>0</v>
      </c>
      <c r="X297" s="17" t="str">
        <f t="shared" si="97"/>
        <v>ВА</v>
      </c>
      <c r="Y297" s="1"/>
      <c r="Z297" s="160"/>
    </row>
    <row r="298" spans="2:26" ht="15" outlineLevel="2" x14ac:dyDescent="0.25">
      <c r="B298" s="176">
        <v>261</v>
      </c>
      <c r="C298" s="178" t="s">
        <v>301</v>
      </c>
      <c r="D298" s="170">
        <v>772.09</v>
      </c>
      <c r="E298" s="5">
        <v>691.36</v>
      </c>
      <c r="F298" s="13">
        <v>181.74</v>
      </c>
      <c r="G298" s="10">
        <f t="shared" si="101"/>
        <v>0.9</v>
      </c>
      <c r="H298" s="58">
        <f t="shared" si="102"/>
        <v>-9.9999999999999978E-2</v>
      </c>
      <c r="I298" s="3">
        <f t="shared" si="99"/>
        <v>96</v>
      </c>
      <c r="J298" s="58">
        <f t="shared" si="103"/>
        <v>-0.13</v>
      </c>
      <c r="K298" s="81">
        <v>6931.2467400000005</v>
      </c>
      <c r="L298" s="112">
        <f t="shared" si="104"/>
        <v>10</v>
      </c>
      <c r="M298" s="58">
        <f t="shared" si="105"/>
        <v>0.1</v>
      </c>
      <c r="N298" s="119">
        <v>1.9079999999999999</v>
      </c>
      <c r="O298" s="59">
        <f t="shared" si="106"/>
        <v>362</v>
      </c>
      <c r="P298" s="58">
        <f t="shared" si="107"/>
        <v>0.98</v>
      </c>
      <c r="Q298" s="64">
        <f t="shared" si="100"/>
        <v>-0.22999999999999998</v>
      </c>
      <c r="R298" s="64">
        <f t="shared" si="92"/>
        <v>1.08</v>
      </c>
      <c r="S298" s="26">
        <f t="shared" si="93"/>
        <v>2</v>
      </c>
      <c r="T298" s="26">
        <f t="shared" si="98"/>
        <v>10</v>
      </c>
      <c r="U298" s="23">
        <f t="shared" si="94"/>
        <v>0</v>
      </c>
      <c r="V298" s="19">
        <f t="shared" si="95"/>
        <v>0</v>
      </c>
      <c r="W298" s="23">
        <f t="shared" si="96"/>
        <v>0</v>
      </c>
      <c r="X298" s="17" t="str">
        <f t="shared" si="97"/>
        <v>ВА</v>
      </c>
      <c r="Y298" s="1"/>
    </row>
    <row r="299" spans="2:26" ht="15" outlineLevel="2" x14ac:dyDescent="0.25">
      <c r="B299" s="176">
        <v>262</v>
      </c>
      <c r="C299" s="178" t="s">
        <v>302</v>
      </c>
      <c r="D299" s="170">
        <v>969.29</v>
      </c>
      <c r="E299" s="5">
        <v>811.93</v>
      </c>
      <c r="F299" s="13">
        <v>219.35</v>
      </c>
      <c r="G299" s="10">
        <f t="shared" si="101"/>
        <v>0.84</v>
      </c>
      <c r="H299" s="58">
        <f t="shared" si="102"/>
        <v>-0.16000000000000003</v>
      </c>
      <c r="I299" s="3">
        <f t="shared" si="99"/>
        <v>99</v>
      </c>
      <c r="J299" s="58">
        <f t="shared" si="103"/>
        <v>-0.16</v>
      </c>
      <c r="K299" s="81">
        <v>8596.5831299999991</v>
      </c>
      <c r="L299" s="112">
        <f t="shared" si="104"/>
        <v>10.6</v>
      </c>
      <c r="M299" s="58">
        <f t="shared" si="105"/>
        <v>0.05</v>
      </c>
      <c r="N299" s="119">
        <v>4.476</v>
      </c>
      <c r="O299" s="59">
        <f t="shared" si="106"/>
        <v>181</v>
      </c>
      <c r="P299" s="58">
        <f t="shared" si="107"/>
        <v>-0.01</v>
      </c>
      <c r="Q299" s="64">
        <f t="shared" si="100"/>
        <v>-0.32000000000000006</v>
      </c>
      <c r="R299" s="64">
        <f t="shared" si="92"/>
        <v>0.04</v>
      </c>
      <c r="S299" s="26">
        <f t="shared" si="93"/>
        <v>2</v>
      </c>
      <c r="T299" s="26">
        <f t="shared" si="98"/>
        <v>10</v>
      </c>
      <c r="U299" s="23">
        <f t="shared" si="94"/>
        <v>0</v>
      </c>
      <c r="V299" s="19">
        <f t="shared" si="95"/>
        <v>0</v>
      </c>
      <c r="W299" s="23">
        <f t="shared" si="96"/>
        <v>0</v>
      </c>
      <c r="X299" s="17" t="str">
        <f t="shared" si="97"/>
        <v>ВА</v>
      </c>
      <c r="Y299" s="1"/>
    </row>
    <row r="300" spans="2:26" ht="15" outlineLevel="2" x14ac:dyDescent="0.25">
      <c r="B300" s="176">
        <v>263</v>
      </c>
      <c r="C300" s="178" t="s">
        <v>303</v>
      </c>
      <c r="D300" s="170">
        <v>2207.96</v>
      </c>
      <c r="E300" s="5">
        <v>1808.87</v>
      </c>
      <c r="F300" s="13">
        <v>1044.08</v>
      </c>
      <c r="G300" s="10">
        <f t="shared" si="101"/>
        <v>0.82</v>
      </c>
      <c r="H300" s="58">
        <f t="shared" si="102"/>
        <v>-0.18000000000000005</v>
      </c>
      <c r="I300" s="3">
        <f t="shared" si="99"/>
        <v>211</v>
      </c>
      <c r="J300" s="58">
        <f t="shared" si="103"/>
        <v>-1.48</v>
      </c>
      <c r="K300" s="81">
        <v>16257.800740000001</v>
      </c>
      <c r="L300" s="112">
        <f t="shared" si="104"/>
        <v>9</v>
      </c>
      <c r="M300" s="58">
        <f t="shared" si="105"/>
        <v>0.19</v>
      </c>
      <c r="N300" s="119">
        <v>6.7039999999999997</v>
      </c>
      <c r="O300" s="59">
        <f t="shared" si="106"/>
        <v>270</v>
      </c>
      <c r="P300" s="58">
        <f t="shared" si="107"/>
        <v>0.48</v>
      </c>
      <c r="Q300" s="64">
        <f t="shared" si="100"/>
        <v>-1.6600000000000001</v>
      </c>
      <c r="R300" s="64">
        <f t="shared" si="92"/>
        <v>0.66999999999999993</v>
      </c>
      <c r="S300" s="26">
        <f t="shared" si="93"/>
        <v>2</v>
      </c>
      <c r="T300" s="26">
        <f t="shared" si="98"/>
        <v>10</v>
      </c>
      <c r="U300" s="23">
        <f t="shared" si="94"/>
        <v>0</v>
      </c>
      <c r="V300" s="19">
        <f t="shared" si="95"/>
        <v>0</v>
      </c>
      <c r="W300" s="23">
        <f t="shared" si="96"/>
        <v>0</v>
      </c>
      <c r="X300" s="17" t="str">
        <f t="shared" si="97"/>
        <v>ВА</v>
      </c>
      <c r="Y300" s="1"/>
    </row>
    <row r="301" spans="2:26" ht="15" outlineLevel="2" x14ac:dyDescent="0.25">
      <c r="B301" s="176">
        <v>264</v>
      </c>
      <c r="C301" s="178" t="s">
        <v>304</v>
      </c>
      <c r="D301" s="170">
        <v>470.57</v>
      </c>
      <c r="E301" s="5">
        <v>365.13</v>
      </c>
      <c r="F301" s="13">
        <v>226.43</v>
      </c>
      <c r="G301" s="10">
        <f t="shared" si="101"/>
        <v>0.78</v>
      </c>
      <c r="H301" s="58">
        <f t="shared" si="102"/>
        <v>-0.21999999999999997</v>
      </c>
      <c r="I301" s="3">
        <f t="shared" si="99"/>
        <v>226</v>
      </c>
      <c r="J301" s="58">
        <f t="shared" si="103"/>
        <v>-1.66</v>
      </c>
      <c r="K301" s="81">
        <v>7841.0839399999995</v>
      </c>
      <c r="L301" s="112">
        <f t="shared" si="104"/>
        <v>21.5</v>
      </c>
      <c r="M301" s="58">
        <f t="shared" si="105"/>
        <v>-0.94</v>
      </c>
      <c r="N301" s="119">
        <v>4.5199999999999996</v>
      </c>
      <c r="O301" s="59">
        <f t="shared" si="106"/>
        <v>81</v>
      </c>
      <c r="P301" s="58">
        <f t="shared" si="107"/>
        <v>-0.56000000000000005</v>
      </c>
      <c r="Q301" s="64">
        <f t="shared" si="100"/>
        <v>-1.88</v>
      </c>
      <c r="R301" s="64">
        <f t="shared" si="92"/>
        <v>-1.5</v>
      </c>
      <c r="S301" s="26">
        <f t="shared" si="93"/>
        <v>2</v>
      </c>
      <c r="T301" s="26">
        <f t="shared" si="98"/>
        <v>20</v>
      </c>
      <c r="U301" s="23">
        <f t="shared" si="94"/>
        <v>0</v>
      </c>
      <c r="V301" s="19">
        <f t="shared" si="95"/>
        <v>0</v>
      </c>
      <c r="W301" s="23" t="str">
        <f t="shared" si="96"/>
        <v>ВВ</v>
      </c>
      <c r="X301" s="17">
        <f t="shared" si="97"/>
        <v>0</v>
      </c>
      <c r="Y301" s="1"/>
    </row>
    <row r="302" spans="2:26" ht="15" outlineLevel="2" x14ac:dyDescent="0.25">
      <c r="B302" s="176">
        <v>265</v>
      </c>
      <c r="C302" s="178" t="s">
        <v>305</v>
      </c>
      <c r="D302" s="170">
        <v>424.91</v>
      </c>
      <c r="E302" s="5">
        <v>375.26</v>
      </c>
      <c r="F302" s="13">
        <v>109.65</v>
      </c>
      <c r="G302" s="10">
        <f t="shared" si="101"/>
        <v>0.88</v>
      </c>
      <c r="H302" s="58">
        <f t="shared" si="102"/>
        <v>-0.12</v>
      </c>
      <c r="I302" s="3">
        <f t="shared" si="99"/>
        <v>107</v>
      </c>
      <c r="J302" s="58">
        <f t="shared" si="103"/>
        <v>-0.26</v>
      </c>
      <c r="K302" s="81">
        <v>5406.2372299999997</v>
      </c>
      <c r="L302" s="112">
        <f t="shared" si="104"/>
        <v>14.4</v>
      </c>
      <c r="M302" s="58">
        <f t="shared" si="105"/>
        <v>-0.3</v>
      </c>
      <c r="N302" s="119">
        <v>2.5880000000000001</v>
      </c>
      <c r="O302" s="59">
        <f t="shared" si="106"/>
        <v>145</v>
      </c>
      <c r="P302" s="58">
        <f t="shared" si="107"/>
        <v>-0.21</v>
      </c>
      <c r="Q302" s="64">
        <f t="shared" si="100"/>
        <v>-0.38</v>
      </c>
      <c r="R302" s="64">
        <f t="shared" si="92"/>
        <v>-0.51</v>
      </c>
      <c r="S302" s="26">
        <f t="shared" si="93"/>
        <v>2</v>
      </c>
      <c r="T302" s="26">
        <f t="shared" si="98"/>
        <v>20</v>
      </c>
      <c r="U302" s="23">
        <f t="shared" si="94"/>
        <v>0</v>
      </c>
      <c r="V302" s="19">
        <f t="shared" si="95"/>
        <v>0</v>
      </c>
      <c r="W302" s="23" t="str">
        <f t="shared" si="96"/>
        <v>ВВ</v>
      </c>
      <c r="X302" s="17">
        <f t="shared" si="97"/>
        <v>0</v>
      </c>
      <c r="Y302" s="1"/>
    </row>
    <row r="303" spans="2:26" ht="15" outlineLevel="2" x14ac:dyDescent="0.25">
      <c r="B303" s="176">
        <v>266</v>
      </c>
      <c r="C303" s="178" t="s">
        <v>306</v>
      </c>
      <c r="D303" s="170">
        <v>719.79</v>
      </c>
      <c r="E303" s="5">
        <v>671.77</v>
      </c>
      <c r="F303" s="13">
        <v>289.02</v>
      </c>
      <c r="G303" s="10">
        <f t="shared" si="101"/>
        <v>0.93</v>
      </c>
      <c r="H303" s="58">
        <f t="shared" si="102"/>
        <v>-6.9999999999999951E-2</v>
      </c>
      <c r="I303" s="3">
        <f t="shared" si="99"/>
        <v>157</v>
      </c>
      <c r="J303" s="58">
        <f t="shared" si="103"/>
        <v>-0.84</v>
      </c>
      <c r="K303" s="81">
        <v>6340.6964799999996</v>
      </c>
      <c r="L303" s="112">
        <f t="shared" si="104"/>
        <v>9.4</v>
      </c>
      <c r="M303" s="58">
        <f t="shared" si="105"/>
        <v>0.15</v>
      </c>
      <c r="N303" s="119">
        <v>2.972</v>
      </c>
      <c r="O303" s="59">
        <f t="shared" si="106"/>
        <v>226</v>
      </c>
      <c r="P303" s="58">
        <f t="shared" si="107"/>
        <v>0.23</v>
      </c>
      <c r="Q303" s="64">
        <f t="shared" si="100"/>
        <v>-0.90999999999999992</v>
      </c>
      <c r="R303" s="64">
        <f t="shared" si="92"/>
        <v>0.38</v>
      </c>
      <c r="S303" s="26">
        <f t="shared" si="93"/>
        <v>2</v>
      </c>
      <c r="T303" s="26">
        <f t="shared" si="98"/>
        <v>10</v>
      </c>
      <c r="U303" s="23">
        <f t="shared" si="94"/>
        <v>0</v>
      </c>
      <c r="V303" s="19">
        <f t="shared" si="95"/>
        <v>0</v>
      </c>
      <c r="W303" s="23">
        <f t="shared" si="96"/>
        <v>0</v>
      </c>
      <c r="X303" s="17" t="str">
        <f t="shared" si="97"/>
        <v>ВА</v>
      </c>
      <c r="Y303" s="1"/>
    </row>
    <row r="304" spans="2:26" ht="15" outlineLevel="2" x14ac:dyDescent="0.25">
      <c r="B304" s="176">
        <v>267</v>
      </c>
      <c r="C304" s="178" t="s">
        <v>307</v>
      </c>
      <c r="D304" s="170">
        <v>591.13</v>
      </c>
      <c r="E304" s="5">
        <v>517.97</v>
      </c>
      <c r="F304" s="13">
        <v>425.16</v>
      </c>
      <c r="G304" s="10">
        <f t="shared" si="101"/>
        <v>0.88</v>
      </c>
      <c r="H304" s="58">
        <f t="shared" si="102"/>
        <v>-0.12</v>
      </c>
      <c r="I304" s="3">
        <f t="shared" si="99"/>
        <v>300</v>
      </c>
      <c r="J304" s="58">
        <f t="shared" si="103"/>
        <v>-2.5299999999999998</v>
      </c>
      <c r="K304" s="81">
        <v>6825.0470700000005</v>
      </c>
      <c r="L304" s="112">
        <f t="shared" si="104"/>
        <v>13.2</v>
      </c>
      <c r="M304" s="58">
        <f t="shared" si="105"/>
        <v>-0.19</v>
      </c>
      <c r="N304" s="119">
        <v>2.992</v>
      </c>
      <c r="O304" s="59">
        <f t="shared" si="106"/>
        <v>173</v>
      </c>
      <c r="P304" s="58">
        <f t="shared" si="107"/>
        <v>-0.05</v>
      </c>
      <c r="Q304" s="64">
        <f t="shared" si="100"/>
        <v>-2.65</v>
      </c>
      <c r="R304" s="64">
        <f t="shared" ref="R304:R363" si="108">M304+P304</f>
        <v>-0.24</v>
      </c>
      <c r="S304" s="26">
        <f t="shared" si="93"/>
        <v>2</v>
      </c>
      <c r="T304" s="26">
        <f t="shared" si="98"/>
        <v>20</v>
      </c>
      <c r="U304" s="23">
        <f t="shared" si="94"/>
        <v>0</v>
      </c>
      <c r="V304" s="19">
        <f t="shared" si="95"/>
        <v>0</v>
      </c>
      <c r="W304" s="23" t="str">
        <f t="shared" si="96"/>
        <v>ВВ</v>
      </c>
      <c r="X304" s="17">
        <f t="shared" si="97"/>
        <v>0</v>
      </c>
      <c r="Y304" s="1"/>
    </row>
    <row r="305" spans="2:26" ht="15" outlineLevel="2" x14ac:dyDescent="0.25">
      <c r="B305" s="176">
        <v>268</v>
      </c>
      <c r="C305" s="178" t="s">
        <v>308</v>
      </c>
      <c r="D305" s="170">
        <v>950.1</v>
      </c>
      <c r="E305" s="5">
        <v>822.56</v>
      </c>
      <c r="F305" s="13">
        <v>324.54000000000002</v>
      </c>
      <c r="G305" s="10">
        <f t="shared" si="101"/>
        <v>0.87</v>
      </c>
      <c r="H305" s="58">
        <f t="shared" si="102"/>
        <v>-0.13</v>
      </c>
      <c r="I305" s="3">
        <f t="shared" si="99"/>
        <v>144</v>
      </c>
      <c r="J305" s="58">
        <f t="shared" si="103"/>
        <v>-0.69</v>
      </c>
      <c r="K305" s="81">
        <v>6172.22156</v>
      </c>
      <c r="L305" s="112">
        <f t="shared" si="104"/>
        <v>7.5</v>
      </c>
      <c r="M305" s="58">
        <f t="shared" si="105"/>
        <v>0.32</v>
      </c>
      <c r="N305" s="119">
        <v>1.472</v>
      </c>
      <c r="O305" s="59">
        <f t="shared" si="106"/>
        <v>559</v>
      </c>
      <c r="P305" s="58">
        <f t="shared" si="107"/>
        <v>2.0499999999999998</v>
      </c>
      <c r="Q305" s="64">
        <f t="shared" si="100"/>
        <v>-0.82</v>
      </c>
      <c r="R305" s="64">
        <f t="shared" si="108"/>
        <v>2.3699999999999997</v>
      </c>
      <c r="S305" s="26">
        <f t="shared" si="93"/>
        <v>2</v>
      </c>
      <c r="T305" s="26">
        <f t="shared" si="98"/>
        <v>10</v>
      </c>
      <c r="U305" s="23">
        <f t="shared" si="94"/>
        <v>0</v>
      </c>
      <c r="V305" s="19">
        <f t="shared" si="95"/>
        <v>0</v>
      </c>
      <c r="W305" s="23">
        <f t="shared" si="96"/>
        <v>0</v>
      </c>
      <c r="X305" s="17" t="str">
        <f t="shared" si="97"/>
        <v>ВА</v>
      </c>
      <c r="Y305" s="1"/>
    </row>
    <row r="306" spans="2:26" ht="15" outlineLevel="2" x14ac:dyDescent="0.25">
      <c r="B306" s="176">
        <v>269</v>
      </c>
      <c r="C306" s="178" t="s">
        <v>309</v>
      </c>
      <c r="D306" s="170">
        <v>1011.78</v>
      </c>
      <c r="E306" s="5">
        <v>823.28</v>
      </c>
      <c r="F306" s="13">
        <v>455.5</v>
      </c>
      <c r="G306" s="10">
        <f t="shared" si="101"/>
        <v>0.81</v>
      </c>
      <c r="H306" s="58">
        <f t="shared" si="102"/>
        <v>-0.18999999999999995</v>
      </c>
      <c r="I306" s="3">
        <f t="shared" si="99"/>
        <v>202</v>
      </c>
      <c r="J306" s="58">
        <f t="shared" si="103"/>
        <v>-1.37</v>
      </c>
      <c r="K306" s="81">
        <v>20236.179080000002</v>
      </c>
      <c r="L306" s="112">
        <f t="shared" si="104"/>
        <v>24.6</v>
      </c>
      <c r="M306" s="58">
        <f t="shared" si="105"/>
        <v>-1.22</v>
      </c>
      <c r="N306" s="119">
        <v>21.103999999999999</v>
      </c>
      <c r="O306" s="59">
        <f t="shared" si="106"/>
        <v>39</v>
      </c>
      <c r="P306" s="58">
        <f t="shared" si="107"/>
        <v>-0.79</v>
      </c>
      <c r="Q306" s="64">
        <f t="shared" si="100"/>
        <v>-1.56</v>
      </c>
      <c r="R306" s="64">
        <f t="shared" si="108"/>
        <v>-2.0099999999999998</v>
      </c>
      <c r="S306" s="26">
        <f t="shared" si="93"/>
        <v>2</v>
      </c>
      <c r="T306" s="26">
        <f t="shared" si="98"/>
        <v>20</v>
      </c>
      <c r="U306" s="23">
        <f t="shared" si="94"/>
        <v>0</v>
      </c>
      <c r="V306" s="19">
        <f t="shared" si="95"/>
        <v>0</v>
      </c>
      <c r="W306" s="23" t="str">
        <f t="shared" si="96"/>
        <v>ВВ</v>
      </c>
      <c r="X306" s="17">
        <f t="shared" si="97"/>
        <v>0</v>
      </c>
      <c r="Y306" s="1"/>
    </row>
    <row r="307" spans="2:26" ht="15" outlineLevel="2" x14ac:dyDescent="0.25">
      <c r="B307" s="176">
        <v>270</v>
      </c>
      <c r="C307" s="178" t="s">
        <v>310</v>
      </c>
      <c r="D307" s="170">
        <v>2345.41</v>
      </c>
      <c r="E307" s="5">
        <v>2121.81</v>
      </c>
      <c r="F307" s="13">
        <v>565.6</v>
      </c>
      <c r="G307" s="10">
        <f t="shared" si="101"/>
        <v>0.9</v>
      </c>
      <c r="H307" s="58">
        <f t="shared" si="102"/>
        <v>-9.9999999999999978E-2</v>
      </c>
      <c r="I307" s="3">
        <f t="shared" si="99"/>
        <v>97</v>
      </c>
      <c r="J307" s="58">
        <f t="shared" si="103"/>
        <v>-0.14000000000000001</v>
      </c>
      <c r="K307" s="81">
        <v>14258.284320000001</v>
      </c>
      <c r="L307" s="112">
        <f t="shared" si="104"/>
        <v>6.7</v>
      </c>
      <c r="M307" s="58">
        <f t="shared" si="105"/>
        <v>0.4</v>
      </c>
      <c r="N307" s="119">
        <v>6.4119999999999999</v>
      </c>
      <c r="O307" s="59">
        <f t="shared" si="106"/>
        <v>331</v>
      </c>
      <c r="P307" s="58">
        <f t="shared" si="107"/>
        <v>0.81</v>
      </c>
      <c r="Q307" s="64">
        <f t="shared" si="100"/>
        <v>-0.24</v>
      </c>
      <c r="R307" s="64">
        <f t="shared" si="108"/>
        <v>1.21</v>
      </c>
      <c r="S307" s="26">
        <f t="shared" si="93"/>
        <v>2</v>
      </c>
      <c r="T307" s="26">
        <f t="shared" si="98"/>
        <v>10</v>
      </c>
      <c r="U307" s="23">
        <f t="shared" si="94"/>
        <v>0</v>
      </c>
      <c r="V307" s="19">
        <f t="shared" si="95"/>
        <v>0</v>
      </c>
      <c r="W307" s="23">
        <f t="shared" si="96"/>
        <v>0</v>
      </c>
      <c r="X307" s="17" t="str">
        <f t="shared" si="97"/>
        <v>ВА</v>
      </c>
      <c r="Y307" s="1"/>
    </row>
    <row r="308" spans="2:26" ht="15" outlineLevel="2" x14ac:dyDescent="0.25">
      <c r="B308" s="176">
        <v>271</v>
      </c>
      <c r="C308" s="178" t="s">
        <v>311</v>
      </c>
      <c r="D308" s="170">
        <v>2994.61</v>
      </c>
      <c r="E308" s="5">
        <v>2540.73</v>
      </c>
      <c r="F308" s="13">
        <v>1089.8800000000001</v>
      </c>
      <c r="G308" s="10">
        <f t="shared" si="101"/>
        <v>0.85</v>
      </c>
      <c r="H308" s="58">
        <f t="shared" si="102"/>
        <v>-0.15000000000000002</v>
      </c>
      <c r="I308" s="3">
        <f t="shared" si="99"/>
        <v>157</v>
      </c>
      <c r="J308" s="58">
        <f t="shared" si="103"/>
        <v>-0.84</v>
      </c>
      <c r="K308" s="81">
        <v>18527.091280000001</v>
      </c>
      <c r="L308" s="112">
        <f t="shared" si="104"/>
        <v>7.3</v>
      </c>
      <c r="M308" s="58">
        <f t="shared" si="105"/>
        <v>0.34</v>
      </c>
      <c r="N308" s="119">
        <v>10.968</v>
      </c>
      <c r="O308" s="59">
        <f t="shared" si="106"/>
        <v>232</v>
      </c>
      <c r="P308" s="58">
        <f t="shared" si="107"/>
        <v>0.27</v>
      </c>
      <c r="Q308" s="64">
        <f t="shared" si="100"/>
        <v>-0.99</v>
      </c>
      <c r="R308" s="64">
        <f t="shared" si="108"/>
        <v>0.6100000000000001</v>
      </c>
      <c r="S308" s="26">
        <f t="shared" si="93"/>
        <v>2</v>
      </c>
      <c r="T308" s="26">
        <f t="shared" si="98"/>
        <v>10</v>
      </c>
      <c r="U308" s="23">
        <f t="shared" si="94"/>
        <v>0</v>
      </c>
      <c r="V308" s="19">
        <f t="shared" si="95"/>
        <v>0</v>
      </c>
      <c r="W308" s="23">
        <f t="shared" si="96"/>
        <v>0</v>
      </c>
      <c r="X308" s="17" t="str">
        <f t="shared" si="97"/>
        <v>ВА</v>
      </c>
      <c r="Y308" s="1"/>
    </row>
    <row r="309" spans="2:26" ht="15" outlineLevel="2" x14ac:dyDescent="0.25">
      <c r="B309" s="176">
        <v>272</v>
      </c>
      <c r="C309" s="178" t="s">
        <v>312</v>
      </c>
      <c r="D309" s="170">
        <v>1618.89</v>
      </c>
      <c r="E309" s="5">
        <v>1494.16</v>
      </c>
      <c r="F309" s="13">
        <v>330.73</v>
      </c>
      <c r="G309" s="10">
        <f t="shared" si="101"/>
        <v>0.92</v>
      </c>
      <c r="H309" s="58">
        <f t="shared" si="102"/>
        <v>-7.999999999999996E-2</v>
      </c>
      <c r="I309" s="3">
        <f t="shared" si="99"/>
        <v>81</v>
      </c>
      <c r="J309" s="58">
        <f t="shared" si="103"/>
        <v>0.05</v>
      </c>
      <c r="K309" s="81">
        <v>14286.52951</v>
      </c>
      <c r="L309" s="112">
        <f t="shared" si="104"/>
        <v>9.6</v>
      </c>
      <c r="M309" s="58">
        <f t="shared" si="105"/>
        <v>0.14000000000000001</v>
      </c>
      <c r="N309" s="119">
        <v>8.6240000000000006</v>
      </c>
      <c r="O309" s="59">
        <f t="shared" si="106"/>
        <v>173</v>
      </c>
      <c r="P309" s="58">
        <f t="shared" si="107"/>
        <v>-0.05</v>
      </c>
      <c r="Q309" s="64">
        <f t="shared" si="100"/>
        <v>-2.9999999999999957E-2</v>
      </c>
      <c r="R309" s="64">
        <f t="shared" si="108"/>
        <v>9.0000000000000011E-2</v>
      </c>
      <c r="S309" s="26">
        <f t="shared" si="93"/>
        <v>2</v>
      </c>
      <c r="T309" s="26">
        <f t="shared" si="98"/>
        <v>10</v>
      </c>
      <c r="U309" s="23">
        <f t="shared" si="94"/>
        <v>0</v>
      </c>
      <c r="V309" s="19">
        <f t="shared" si="95"/>
        <v>0</v>
      </c>
      <c r="W309" s="23">
        <f t="shared" si="96"/>
        <v>0</v>
      </c>
      <c r="X309" s="17" t="str">
        <f t="shared" si="97"/>
        <v>ВА</v>
      </c>
      <c r="Y309" s="1"/>
    </row>
    <row r="310" spans="2:26" ht="15" outlineLevel="2" x14ac:dyDescent="0.25">
      <c r="B310" s="176">
        <v>273</v>
      </c>
      <c r="C310" s="178" t="s">
        <v>313</v>
      </c>
      <c r="D310" s="170">
        <v>678.08</v>
      </c>
      <c r="E310" s="5">
        <v>458.28</v>
      </c>
      <c r="F310" s="13">
        <v>297.8</v>
      </c>
      <c r="G310" s="10">
        <f t="shared" si="101"/>
        <v>0.68</v>
      </c>
      <c r="H310" s="58">
        <f t="shared" si="102"/>
        <v>-0.31999999999999995</v>
      </c>
      <c r="I310" s="3">
        <f t="shared" si="99"/>
        <v>237</v>
      </c>
      <c r="J310" s="58">
        <f t="shared" si="103"/>
        <v>-1.78</v>
      </c>
      <c r="K310" s="81">
        <v>6315.7814699999999</v>
      </c>
      <c r="L310" s="112">
        <f t="shared" si="104"/>
        <v>13.8</v>
      </c>
      <c r="M310" s="58">
        <f t="shared" si="105"/>
        <v>-0.24</v>
      </c>
      <c r="N310" s="119">
        <v>1.988</v>
      </c>
      <c r="O310" s="59">
        <f t="shared" si="106"/>
        <v>231</v>
      </c>
      <c r="P310" s="58">
        <f t="shared" si="107"/>
        <v>0.26</v>
      </c>
      <c r="Q310" s="64">
        <f t="shared" si="100"/>
        <v>-2.1</v>
      </c>
      <c r="R310" s="64">
        <f t="shared" si="108"/>
        <v>2.0000000000000018E-2</v>
      </c>
      <c r="S310" s="26">
        <f t="shared" si="93"/>
        <v>2</v>
      </c>
      <c r="T310" s="26">
        <f t="shared" si="98"/>
        <v>10</v>
      </c>
      <c r="U310" s="23">
        <f t="shared" si="94"/>
        <v>0</v>
      </c>
      <c r="V310" s="19">
        <f t="shared" si="95"/>
        <v>0</v>
      </c>
      <c r="W310" s="23">
        <f t="shared" si="96"/>
        <v>0</v>
      </c>
      <c r="X310" s="17" t="str">
        <f t="shared" si="97"/>
        <v>ВА</v>
      </c>
      <c r="Y310" s="1"/>
    </row>
    <row r="311" spans="2:26" ht="15" outlineLevel="2" x14ac:dyDescent="0.25">
      <c r="B311" s="176">
        <v>274</v>
      </c>
      <c r="C311" s="179" t="s">
        <v>314</v>
      </c>
      <c r="D311" s="170">
        <v>585.98</v>
      </c>
      <c r="E311" s="5">
        <v>505.52</v>
      </c>
      <c r="F311" s="13">
        <v>70.459999999999994</v>
      </c>
      <c r="G311" s="10">
        <f t="shared" si="101"/>
        <v>0.86</v>
      </c>
      <c r="H311" s="58">
        <f t="shared" si="102"/>
        <v>-0.14000000000000001</v>
      </c>
      <c r="I311" s="3">
        <f t="shared" si="99"/>
        <v>51</v>
      </c>
      <c r="J311" s="58">
        <f t="shared" si="103"/>
        <v>0.4</v>
      </c>
      <c r="K311" s="81">
        <v>5258.6</v>
      </c>
      <c r="L311" s="112">
        <f t="shared" si="104"/>
        <v>10.4</v>
      </c>
      <c r="M311" s="58">
        <f t="shared" si="105"/>
        <v>0.06</v>
      </c>
      <c r="N311" s="119">
        <v>1.48</v>
      </c>
      <c r="O311" s="59">
        <f t="shared" si="106"/>
        <v>342</v>
      </c>
      <c r="P311" s="58">
        <f t="shared" si="107"/>
        <v>0.87</v>
      </c>
      <c r="Q311" s="64">
        <f t="shared" si="100"/>
        <v>0.26</v>
      </c>
      <c r="R311" s="64">
        <f t="shared" si="108"/>
        <v>0.92999999999999994</v>
      </c>
      <c r="S311" s="26">
        <f t="shared" si="93"/>
        <v>1</v>
      </c>
      <c r="T311" s="26">
        <f t="shared" si="98"/>
        <v>10</v>
      </c>
      <c r="U311" s="23">
        <f t="shared" si="94"/>
        <v>0</v>
      </c>
      <c r="V311" s="19" t="str">
        <f t="shared" si="95"/>
        <v>АА</v>
      </c>
      <c r="W311" s="23">
        <f t="shared" si="96"/>
        <v>0</v>
      </c>
      <c r="X311" s="17">
        <f t="shared" si="97"/>
        <v>0</v>
      </c>
      <c r="Y311" s="1"/>
      <c r="Z311" s="160"/>
    </row>
    <row r="312" spans="2:26" ht="15" outlineLevel="2" x14ac:dyDescent="0.25">
      <c r="B312" s="176">
        <v>275</v>
      </c>
      <c r="C312" s="179" t="s">
        <v>315</v>
      </c>
      <c r="D312" s="170">
        <v>580.38</v>
      </c>
      <c r="E312" s="5">
        <v>466.04</v>
      </c>
      <c r="F312" s="13">
        <v>226.34</v>
      </c>
      <c r="G312" s="10">
        <f t="shared" si="101"/>
        <v>0.8</v>
      </c>
      <c r="H312" s="58">
        <f t="shared" si="102"/>
        <v>-0.19999999999999996</v>
      </c>
      <c r="I312" s="3">
        <f t="shared" si="99"/>
        <v>177</v>
      </c>
      <c r="J312" s="58">
        <f t="shared" si="103"/>
        <v>-1.08</v>
      </c>
      <c r="K312" s="81">
        <v>6198.7</v>
      </c>
      <c r="L312" s="112">
        <f t="shared" si="104"/>
        <v>13.3</v>
      </c>
      <c r="M312" s="58">
        <f t="shared" si="105"/>
        <v>-0.2</v>
      </c>
      <c r="N312" s="119">
        <v>2.94</v>
      </c>
      <c r="O312" s="59">
        <f t="shared" si="106"/>
        <v>159</v>
      </c>
      <c r="P312" s="58">
        <f t="shared" si="107"/>
        <v>-0.13</v>
      </c>
      <c r="Q312" s="64">
        <f t="shared" si="100"/>
        <v>-1.28</v>
      </c>
      <c r="R312" s="64">
        <f t="shared" si="108"/>
        <v>-0.33</v>
      </c>
      <c r="S312" s="26">
        <f t="shared" si="93"/>
        <v>2</v>
      </c>
      <c r="T312" s="26">
        <f t="shared" si="98"/>
        <v>20</v>
      </c>
      <c r="U312" s="23">
        <f t="shared" si="94"/>
        <v>0</v>
      </c>
      <c r="V312" s="19">
        <f t="shared" si="95"/>
        <v>0</v>
      </c>
      <c r="W312" s="23" t="str">
        <f t="shared" si="96"/>
        <v>ВВ</v>
      </c>
      <c r="X312" s="17">
        <f t="shared" si="97"/>
        <v>0</v>
      </c>
      <c r="Y312" s="1"/>
    </row>
    <row r="313" spans="2:26" ht="15" outlineLevel="2" x14ac:dyDescent="0.25">
      <c r="B313" s="176">
        <v>276</v>
      </c>
      <c r="C313" s="179" t="s">
        <v>316</v>
      </c>
      <c r="D313" s="170">
        <v>823.44</v>
      </c>
      <c r="E313" s="5">
        <v>464.95</v>
      </c>
      <c r="F313" s="13">
        <v>513.49</v>
      </c>
      <c r="G313" s="10">
        <f t="shared" si="101"/>
        <v>0.56000000000000005</v>
      </c>
      <c r="H313" s="58">
        <f t="shared" si="102"/>
        <v>-0.43999999999999995</v>
      </c>
      <c r="I313" s="3">
        <f t="shared" si="99"/>
        <v>403</v>
      </c>
      <c r="J313" s="58">
        <f t="shared" si="103"/>
        <v>-3.74</v>
      </c>
      <c r="K313" s="81">
        <v>6707.8</v>
      </c>
      <c r="L313" s="112">
        <f t="shared" si="104"/>
        <v>14.4</v>
      </c>
      <c r="M313" s="58">
        <f t="shared" si="105"/>
        <v>-0.3</v>
      </c>
      <c r="N313" s="119">
        <v>3.952</v>
      </c>
      <c r="O313" s="59">
        <f t="shared" si="106"/>
        <v>118</v>
      </c>
      <c r="P313" s="58">
        <f t="shared" si="107"/>
        <v>-0.36</v>
      </c>
      <c r="Q313" s="64">
        <f t="shared" si="100"/>
        <v>-4.18</v>
      </c>
      <c r="R313" s="64">
        <f t="shared" si="108"/>
        <v>-0.65999999999999992</v>
      </c>
      <c r="S313" s="26">
        <f t="shared" si="93"/>
        <v>2</v>
      </c>
      <c r="T313" s="26">
        <f t="shared" si="98"/>
        <v>20</v>
      </c>
      <c r="U313" s="23">
        <f t="shared" si="94"/>
        <v>0</v>
      </c>
      <c r="V313" s="19">
        <f t="shared" si="95"/>
        <v>0</v>
      </c>
      <c r="W313" s="23" t="str">
        <f t="shared" si="96"/>
        <v>ВВ</v>
      </c>
      <c r="X313" s="17">
        <f t="shared" si="97"/>
        <v>0</v>
      </c>
      <c r="Y313" s="1"/>
    </row>
    <row r="314" spans="2:26" ht="15" outlineLevel="2" x14ac:dyDescent="0.25">
      <c r="B314" s="176">
        <v>277</v>
      </c>
      <c r="C314" s="179" t="s">
        <v>317</v>
      </c>
      <c r="D314" s="170">
        <v>3145.32</v>
      </c>
      <c r="E314" s="5">
        <v>3029.18</v>
      </c>
      <c r="F314" s="13">
        <v>668.13</v>
      </c>
      <c r="G314" s="10">
        <f t="shared" si="101"/>
        <v>0.96</v>
      </c>
      <c r="H314" s="58">
        <f t="shared" si="102"/>
        <v>-4.0000000000000036E-2</v>
      </c>
      <c r="I314" s="3">
        <f t="shared" si="99"/>
        <v>81</v>
      </c>
      <c r="J314" s="58">
        <f t="shared" si="103"/>
        <v>0.05</v>
      </c>
      <c r="K314" s="81">
        <v>17373.8</v>
      </c>
      <c r="L314" s="112">
        <f t="shared" si="104"/>
        <v>5.7</v>
      </c>
      <c r="M314" s="58">
        <f t="shared" si="105"/>
        <v>0.49</v>
      </c>
      <c r="N314" s="119">
        <v>11.9</v>
      </c>
      <c r="O314" s="59">
        <f t="shared" si="106"/>
        <v>255</v>
      </c>
      <c r="P314" s="58">
        <f t="shared" si="107"/>
        <v>0.39</v>
      </c>
      <c r="Q314" s="64">
        <f t="shared" si="100"/>
        <v>9.9999999999999672E-3</v>
      </c>
      <c r="R314" s="64">
        <f t="shared" si="108"/>
        <v>0.88</v>
      </c>
      <c r="S314" s="26">
        <f t="shared" si="93"/>
        <v>1</v>
      </c>
      <c r="T314" s="26">
        <f t="shared" si="98"/>
        <v>10</v>
      </c>
      <c r="U314" s="23">
        <f t="shared" si="94"/>
        <v>0</v>
      </c>
      <c r="V314" s="19" t="str">
        <f t="shared" si="95"/>
        <v>АА</v>
      </c>
      <c r="W314" s="23">
        <f t="shared" si="96"/>
        <v>0</v>
      </c>
      <c r="X314" s="17">
        <f t="shared" si="97"/>
        <v>0</v>
      </c>
      <c r="Y314" s="1"/>
    </row>
    <row r="315" spans="2:26" ht="15" outlineLevel="2" x14ac:dyDescent="0.25">
      <c r="B315" s="176">
        <v>278</v>
      </c>
      <c r="C315" s="178" t="s">
        <v>318</v>
      </c>
      <c r="D315" s="170">
        <v>664.88</v>
      </c>
      <c r="E315" s="5">
        <v>569.34</v>
      </c>
      <c r="F315" s="13">
        <v>276.54000000000002</v>
      </c>
      <c r="G315" s="10">
        <f t="shared" si="101"/>
        <v>0.86</v>
      </c>
      <c r="H315" s="58">
        <f t="shared" si="102"/>
        <v>-0.14000000000000001</v>
      </c>
      <c r="I315" s="3">
        <f t="shared" si="99"/>
        <v>177</v>
      </c>
      <c r="J315" s="58">
        <f t="shared" si="103"/>
        <v>-1.08</v>
      </c>
      <c r="K315" s="81">
        <v>8087.4</v>
      </c>
      <c r="L315" s="112">
        <f t="shared" si="104"/>
        <v>14.2</v>
      </c>
      <c r="M315" s="58">
        <f t="shared" si="105"/>
        <v>-0.28000000000000003</v>
      </c>
      <c r="N315" s="119">
        <v>4.92</v>
      </c>
      <c r="O315" s="59">
        <f t="shared" si="106"/>
        <v>116</v>
      </c>
      <c r="P315" s="58">
        <f t="shared" si="107"/>
        <v>-0.37</v>
      </c>
      <c r="Q315" s="64">
        <f t="shared" si="100"/>
        <v>-1.2200000000000002</v>
      </c>
      <c r="R315" s="64">
        <f t="shared" si="108"/>
        <v>-0.65</v>
      </c>
      <c r="S315" s="26">
        <f t="shared" si="93"/>
        <v>2</v>
      </c>
      <c r="T315" s="26">
        <f t="shared" si="98"/>
        <v>20</v>
      </c>
      <c r="U315" s="23">
        <f t="shared" si="94"/>
        <v>0</v>
      </c>
      <c r="V315" s="19">
        <f t="shared" si="95"/>
        <v>0</v>
      </c>
      <c r="W315" s="23" t="str">
        <f t="shared" si="96"/>
        <v>ВВ</v>
      </c>
      <c r="X315" s="17">
        <f t="shared" si="97"/>
        <v>0</v>
      </c>
      <c r="Y315" s="1"/>
    </row>
    <row r="316" spans="2:26" ht="15" outlineLevel="2" x14ac:dyDescent="0.25">
      <c r="B316" s="176">
        <v>279</v>
      </c>
      <c r="C316" s="178" t="s">
        <v>319</v>
      </c>
      <c r="D316" s="170">
        <v>1668.44</v>
      </c>
      <c r="E316" s="5">
        <v>1640.18</v>
      </c>
      <c r="F316" s="13">
        <v>734.26</v>
      </c>
      <c r="G316" s="10">
        <f t="shared" si="101"/>
        <v>0.98</v>
      </c>
      <c r="H316" s="58">
        <f t="shared" si="102"/>
        <v>-2.0000000000000018E-2</v>
      </c>
      <c r="I316" s="3">
        <f t="shared" si="99"/>
        <v>163</v>
      </c>
      <c r="J316" s="58">
        <f t="shared" si="103"/>
        <v>-0.92</v>
      </c>
      <c r="K316" s="81">
        <v>15759.3</v>
      </c>
      <c r="L316" s="112">
        <f t="shared" si="104"/>
        <v>9.6</v>
      </c>
      <c r="M316" s="58">
        <f t="shared" si="105"/>
        <v>0.14000000000000001</v>
      </c>
      <c r="N316" s="119">
        <v>10.804</v>
      </c>
      <c r="O316" s="59">
        <f t="shared" si="106"/>
        <v>152</v>
      </c>
      <c r="P316" s="58">
        <f t="shared" si="107"/>
        <v>-0.17</v>
      </c>
      <c r="Q316" s="64">
        <f t="shared" si="100"/>
        <v>-0.94000000000000006</v>
      </c>
      <c r="R316" s="64">
        <f t="shared" si="108"/>
        <v>-0.03</v>
      </c>
      <c r="S316" s="26">
        <f t="shared" si="93"/>
        <v>2</v>
      </c>
      <c r="T316" s="26">
        <f t="shared" si="98"/>
        <v>20</v>
      </c>
      <c r="U316" s="23">
        <f t="shared" si="94"/>
        <v>0</v>
      </c>
      <c r="V316" s="19">
        <f t="shared" si="95"/>
        <v>0</v>
      </c>
      <c r="W316" s="23" t="str">
        <f t="shared" si="96"/>
        <v>ВВ</v>
      </c>
      <c r="X316" s="17">
        <f t="shared" si="97"/>
        <v>0</v>
      </c>
      <c r="Y316" s="1"/>
    </row>
    <row r="317" spans="2:26" s="105" customFormat="1" ht="15" outlineLevel="2" x14ac:dyDescent="0.25">
      <c r="B317" s="176">
        <v>280</v>
      </c>
      <c r="C317" s="178" t="s">
        <v>320</v>
      </c>
      <c r="D317" s="170">
        <v>625.91999999999996</v>
      </c>
      <c r="E317" s="5">
        <v>383.94</v>
      </c>
      <c r="F317" s="13">
        <v>632.98</v>
      </c>
      <c r="G317" s="10">
        <f t="shared" si="101"/>
        <v>0.61</v>
      </c>
      <c r="H317" s="58">
        <f t="shared" si="102"/>
        <v>-0.39</v>
      </c>
      <c r="I317" s="3">
        <f t="shared" si="99"/>
        <v>602</v>
      </c>
      <c r="J317" s="58">
        <f t="shared" si="103"/>
        <v>-6.07</v>
      </c>
      <c r="K317" s="81">
        <v>5113.7</v>
      </c>
      <c r="L317" s="112">
        <f t="shared" si="104"/>
        <v>13.3</v>
      </c>
      <c r="M317" s="58">
        <f t="shared" si="105"/>
        <v>-0.2</v>
      </c>
      <c r="N317" s="119">
        <v>0.96399999999999997</v>
      </c>
      <c r="O317" s="59">
        <f t="shared" si="106"/>
        <v>398</v>
      </c>
      <c r="P317" s="58">
        <f t="shared" si="107"/>
        <v>1.17</v>
      </c>
      <c r="Q317" s="64">
        <f t="shared" si="100"/>
        <v>-6.46</v>
      </c>
      <c r="R317" s="64">
        <f t="shared" si="108"/>
        <v>0.97</v>
      </c>
      <c r="S317" s="108">
        <f t="shared" si="93"/>
        <v>2</v>
      </c>
      <c r="T317" s="108">
        <f t="shared" si="98"/>
        <v>10</v>
      </c>
      <c r="U317" s="103">
        <f t="shared" si="94"/>
        <v>0</v>
      </c>
      <c r="V317" s="111">
        <f t="shared" si="95"/>
        <v>0</v>
      </c>
      <c r="W317" s="103">
        <f t="shared" si="96"/>
        <v>0</v>
      </c>
      <c r="X317" s="111" t="str">
        <f t="shared" si="97"/>
        <v>ВА</v>
      </c>
    </row>
    <row r="318" spans="2:26" ht="15" outlineLevel="2" x14ac:dyDescent="0.25">
      <c r="B318" s="176">
        <v>281</v>
      </c>
      <c r="C318" s="178" t="s">
        <v>321</v>
      </c>
      <c r="D318" s="170">
        <v>1056.0899999999999</v>
      </c>
      <c r="E318" s="5">
        <v>868.26</v>
      </c>
      <c r="F318" s="13">
        <v>314.83</v>
      </c>
      <c r="G318" s="10">
        <f t="shared" si="101"/>
        <v>0.82</v>
      </c>
      <c r="H318" s="58">
        <f t="shared" si="102"/>
        <v>-0.18000000000000005</v>
      </c>
      <c r="I318" s="3">
        <f t="shared" si="99"/>
        <v>132</v>
      </c>
      <c r="J318" s="58">
        <f t="shared" si="103"/>
        <v>-0.55000000000000004</v>
      </c>
      <c r="K318" s="81">
        <v>8398.5</v>
      </c>
      <c r="L318" s="112">
        <f t="shared" si="104"/>
        <v>9.6999999999999993</v>
      </c>
      <c r="M318" s="58">
        <f t="shared" si="105"/>
        <v>0.13</v>
      </c>
      <c r="N318" s="119">
        <v>4.7240000000000002</v>
      </c>
      <c r="O318" s="59">
        <f t="shared" si="106"/>
        <v>184</v>
      </c>
      <c r="P318" s="58">
        <f t="shared" si="107"/>
        <v>0.01</v>
      </c>
      <c r="Q318" s="64">
        <f t="shared" si="100"/>
        <v>-0.73000000000000009</v>
      </c>
      <c r="R318" s="64">
        <f t="shared" si="108"/>
        <v>0.14000000000000001</v>
      </c>
      <c r="S318" s="26">
        <f t="shared" si="93"/>
        <v>2</v>
      </c>
      <c r="T318" s="26">
        <f t="shared" si="98"/>
        <v>10</v>
      </c>
      <c r="U318" s="23">
        <f t="shared" si="94"/>
        <v>0</v>
      </c>
      <c r="V318" s="19">
        <f t="shared" si="95"/>
        <v>0</v>
      </c>
      <c r="W318" s="23">
        <f t="shared" si="96"/>
        <v>0</v>
      </c>
      <c r="X318" s="17" t="str">
        <f t="shared" si="97"/>
        <v>ВА</v>
      </c>
      <c r="Y318" s="1"/>
    </row>
    <row r="319" spans="2:26" ht="15" outlineLevel="2" x14ac:dyDescent="0.25">
      <c r="B319" s="176">
        <v>282</v>
      </c>
      <c r="C319" s="178" t="s">
        <v>322</v>
      </c>
      <c r="D319" s="170">
        <v>2009.18</v>
      </c>
      <c r="E319" s="5">
        <v>1789.91</v>
      </c>
      <c r="F319" s="13">
        <v>1029.28</v>
      </c>
      <c r="G319" s="10">
        <f t="shared" si="101"/>
        <v>0.89</v>
      </c>
      <c r="H319" s="58">
        <f t="shared" si="102"/>
        <v>-0.10999999999999999</v>
      </c>
      <c r="I319" s="3">
        <f t="shared" si="99"/>
        <v>210</v>
      </c>
      <c r="J319" s="58">
        <f t="shared" si="103"/>
        <v>-1.47</v>
      </c>
      <c r="K319" s="81">
        <v>17160.400000000001</v>
      </c>
      <c r="L319" s="112">
        <f t="shared" si="104"/>
        <v>9.6</v>
      </c>
      <c r="M319" s="58">
        <f t="shared" si="105"/>
        <v>0.14000000000000001</v>
      </c>
      <c r="N319" s="119">
        <v>10.516</v>
      </c>
      <c r="O319" s="59">
        <f t="shared" si="106"/>
        <v>170</v>
      </c>
      <c r="P319" s="58">
        <f t="shared" si="107"/>
        <v>-7.0000000000000007E-2</v>
      </c>
      <c r="Q319" s="64">
        <f t="shared" si="100"/>
        <v>-1.58</v>
      </c>
      <c r="R319" s="64">
        <f t="shared" si="108"/>
        <v>7.0000000000000007E-2</v>
      </c>
      <c r="S319" s="26">
        <f t="shared" si="93"/>
        <v>2</v>
      </c>
      <c r="T319" s="26">
        <f t="shared" si="98"/>
        <v>10</v>
      </c>
      <c r="U319" s="23">
        <f t="shared" si="94"/>
        <v>0</v>
      </c>
      <c r="V319" s="19">
        <f t="shared" si="95"/>
        <v>0</v>
      </c>
      <c r="W319" s="23">
        <f t="shared" si="96"/>
        <v>0</v>
      </c>
      <c r="X319" s="17" t="str">
        <f t="shared" si="97"/>
        <v>ВА</v>
      </c>
      <c r="Y319" s="1"/>
    </row>
    <row r="320" spans="2:26" ht="15" outlineLevel="2" x14ac:dyDescent="0.25">
      <c r="B320" s="176">
        <v>283</v>
      </c>
      <c r="C320" s="178" t="s">
        <v>323</v>
      </c>
      <c r="D320" s="170">
        <v>1517.18</v>
      </c>
      <c r="E320" s="5">
        <v>1518.55</v>
      </c>
      <c r="F320" s="13">
        <v>325.62</v>
      </c>
      <c r="G320" s="10">
        <f t="shared" si="101"/>
        <v>1</v>
      </c>
      <c r="H320" s="58">
        <f t="shared" si="102"/>
        <v>0</v>
      </c>
      <c r="I320" s="3">
        <f t="shared" si="99"/>
        <v>78</v>
      </c>
      <c r="J320" s="58">
        <f t="shared" si="103"/>
        <v>0.08</v>
      </c>
      <c r="K320" s="81">
        <v>7268.6</v>
      </c>
      <c r="L320" s="112">
        <f t="shared" si="104"/>
        <v>4.8</v>
      </c>
      <c r="M320" s="58">
        <f t="shared" si="105"/>
        <v>0.56999999999999995</v>
      </c>
      <c r="N320" s="119">
        <v>3.444</v>
      </c>
      <c r="O320" s="59">
        <f t="shared" si="106"/>
        <v>441</v>
      </c>
      <c r="P320" s="58">
        <f t="shared" si="107"/>
        <v>1.41</v>
      </c>
      <c r="Q320" s="64">
        <f t="shared" si="100"/>
        <v>0.08</v>
      </c>
      <c r="R320" s="64">
        <f t="shared" si="108"/>
        <v>1.98</v>
      </c>
      <c r="S320" s="26">
        <f t="shared" si="93"/>
        <v>1</v>
      </c>
      <c r="T320" s="26">
        <f t="shared" si="98"/>
        <v>10</v>
      </c>
      <c r="U320" s="23">
        <f t="shared" si="94"/>
        <v>0</v>
      </c>
      <c r="V320" s="19" t="str">
        <f t="shared" si="95"/>
        <v>АА</v>
      </c>
      <c r="W320" s="23">
        <f t="shared" si="96"/>
        <v>0</v>
      </c>
      <c r="X320" s="17">
        <f t="shared" si="97"/>
        <v>0</v>
      </c>
      <c r="Y320" s="1"/>
    </row>
    <row r="321" spans="2:25" ht="15" outlineLevel="2" x14ac:dyDescent="0.25">
      <c r="B321" s="176">
        <v>284</v>
      </c>
      <c r="C321" s="178" t="s">
        <v>324</v>
      </c>
      <c r="D321" s="170">
        <v>829.6</v>
      </c>
      <c r="E321" s="5">
        <v>675.02</v>
      </c>
      <c r="F321" s="13">
        <v>503.58</v>
      </c>
      <c r="G321" s="10">
        <f t="shared" si="101"/>
        <v>0.81</v>
      </c>
      <c r="H321" s="58">
        <f t="shared" si="102"/>
        <v>-0.18999999999999995</v>
      </c>
      <c r="I321" s="3">
        <f t="shared" si="99"/>
        <v>272</v>
      </c>
      <c r="J321" s="58">
        <f t="shared" si="103"/>
        <v>-2.2000000000000002</v>
      </c>
      <c r="K321" s="81">
        <v>6301.4</v>
      </c>
      <c r="L321" s="112">
        <f t="shared" si="104"/>
        <v>9.3000000000000007</v>
      </c>
      <c r="M321" s="58">
        <f t="shared" si="105"/>
        <v>0.16</v>
      </c>
      <c r="N321" s="119">
        <v>3.8519999999999999</v>
      </c>
      <c r="O321" s="59">
        <f t="shared" si="106"/>
        <v>175</v>
      </c>
      <c r="P321" s="58">
        <f t="shared" si="107"/>
        <v>-0.04</v>
      </c>
      <c r="Q321" s="64">
        <f t="shared" si="100"/>
        <v>-2.39</v>
      </c>
      <c r="R321" s="64">
        <f t="shared" si="108"/>
        <v>0.12</v>
      </c>
      <c r="S321" s="26">
        <f t="shared" si="93"/>
        <v>2</v>
      </c>
      <c r="T321" s="26">
        <f t="shared" si="98"/>
        <v>10</v>
      </c>
      <c r="U321" s="23">
        <f t="shared" si="94"/>
        <v>0</v>
      </c>
      <c r="V321" s="19">
        <f t="shared" si="95"/>
        <v>0</v>
      </c>
      <c r="W321" s="23">
        <f t="shared" si="96"/>
        <v>0</v>
      </c>
      <c r="X321" s="17" t="str">
        <f t="shared" si="97"/>
        <v>ВА</v>
      </c>
      <c r="Y321" s="1"/>
    </row>
    <row r="322" spans="2:25" ht="15" outlineLevel="2" x14ac:dyDescent="0.25">
      <c r="B322" s="176">
        <v>285</v>
      </c>
      <c r="C322" s="178" t="s">
        <v>325</v>
      </c>
      <c r="D322" s="170">
        <v>3574.46</v>
      </c>
      <c r="E322" s="5">
        <v>3439.28</v>
      </c>
      <c r="F322" s="13">
        <v>937.18</v>
      </c>
      <c r="G322" s="10">
        <f t="shared" si="101"/>
        <v>0.96</v>
      </c>
      <c r="H322" s="58">
        <f t="shared" si="102"/>
        <v>-4.0000000000000036E-2</v>
      </c>
      <c r="I322" s="3">
        <f t="shared" si="99"/>
        <v>99</v>
      </c>
      <c r="J322" s="58">
        <f t="shared" si="103"/>
        <v>-0.16</v>
      </c>
      <c r="K322" s="81">
        <v>14386.8</v>
      </c>
      <c r="L322" s="112">
        <f t="shared" si="104"/>
        <v>4.2</v>
      </c>
      <c r="M322" s="58">
        <f t="shared" si="105"/>
        <v>0.62</v>
      </c>
      <c r="N322" s="119">
        <v>9.2799999999999994</v>
      </c>
      <c r="O322" s="59">
        <f t="shared" si="106"/>
        <v>371</v>
      </c>
      <c r="P322" s="58">
        <f t="shared" si="107"/>
        <v>1.03</v>
      </c>
      <c r="Q322" s="64">
        <f t="shared" si="100"/>
        <v>-0.20000000000000004</v>
      </c>
      <c r="R322" s="64">
        <f t="shared" si="108"/>
        <v>1.65</v>
      </c>
      <c r="S322" s="26">
        <f t="shared" si="93"/>
        <v>2</v>
      </c>
      <c r="T322" s="26">
        <f t="shared" si="98"/>
        <v>10</v>
      </c>
      <c r="U322" s="23">
        <f t="shared" si="94"/>
        <v>0</v>
      </c>
      <c r="V322" s="19">
        <f t="shared" si="95"/>
        <v>0</v>
      </c>
      <c r="W322" s="23">
        <f t="shared" si="96"/>
        <v>0</v>
      </c>
      <c r="X322" s="17" t="str">
        <f t="shared" si="97"/>
        <v>ВА</v>
      </c>
      <c r="Y322" s="1"/>
    </row>
    <row r="323" spans="2:25" ht="15" outlineLevel="2" x14ac:dyDescent="0.25">
      <c r="B323" s="176">
        <v>286</v>
      </c>
      <c r="C323" s="178" t="s">
        <v>326</v>
      </c>
      <c r="D323" s="170">
        <v>768.9</v>
      </c>
      <c r="E323" s="5">
        <v>712.62</v>
      </c>
      <c r="F323" s="13">
        <v>190.28</v>
      </c>
      <c r="G323" s="10">
        <f t="shared" si="101"/>
        <v>0.93</v>
      </c>
      <c r="H323" s="58">
        <f t="shared" si="102"/>
        <v>-6.9999999999999951E-2</v>
      </c>
      <c r="I323" s="3">
        <f t="shared" si="99"/>
        <v>97</v>
      </c>
      <c r="J323" s="58">
        <f t="shared" si="103"/>
        <v>-0.14000000000000001</v>
      </c>
      <c r="K323" s="81">
        <v>8117.9</v>
      </c>
      <c r="L323" s="112">
        <f t="shared" si="104"/>
        <v>11.4</v>
      </c>
      <c r="M323" s="58">
        <f t="shared" si="105"/>
        <v>-0.03</v>
      </c>
      <c r="N323" s="119">
        <v>4.3479999999999999</v>
      </c>
      <c r="O323" s="59">
        <f t="shared" si="106"/>
        <v>164</v>
      </c>
      <c r="P323" s="58">
        <f t="shared" si="107"/>
        <v>-0.1</v>
      </c>
      <c r="Q323" s="64">
        <f t="shared" si="100"/>
        <v>-0.20999999999999996</v>
      </c>
      <c r="R323" s="64">
        <f t="shared" si="108"/>
        <v>-0.13</v>
      </c>
      <c r="S323" s="26">
        <f t="shared" si="93"/>
        <v>2</v>
      </c>
      <c r="T323" s="26">
        <f t="shared" si="98"/>
        <v>20</v>
      </c>
      <c r="U323" s="23">
        <f t="shared" si="94"/>
        <v>0</v>
      </c>
      <c r="V323" s="19">
        <f t="shared" si="95"/>
        <v>0</v>
      </c>
      <c r="W323" s="23" t="str">
        <f t="shared" si="96"/>
        <v>ВВ</v>
      </c>
      <c r="X323" s="17">
        <f t="shared" si="97"/>
        <v>0</v>
      </c>
      <c r="Y323" s="1"/>
    </row>
    <row r="324" spans="2:25" ht="15" outlineLevel="2" x14ac:dyDescent="0.25">
      <c r="B324" s="176">
        <v>287</v>
      </c>
      <c r="C324" s="178" t="s">
        <v>327</v>
      </c>
      <c r="D324" s="170">
        <v>569.38</v>
      </c>
      <c r="E324" s="5">
        <v>498.62</v>
      </c>
      <c r="F324" s="13">
        <v>380.76</v>
      </c>
      <c r="G324" s="10">
        <f t="shared" si="101"/>
        <v>0.88</v>
      </c>
      <c r="H324" s="58">
        <f t="shared" si="102"/>
        <v>-0.12</v>
      </c>
      <c r="I324" s="3">
        <f t="shared" si="99"/>
        <v>279</v>
      </c>
      <c r="J324" s="58">
        <f t="shared" si="103"/>
        <v>-2.2799999999999998</v>
      </c>
      <c r="K324" s="81">
        <v>6344.1</v>
      </c>
      <c r="L324" s="112">
        <f t="shared" si="104"/>
        <v>12.7</v>
      </c>
      <c r="M324" s="58">
        <f t="shared" si="105"/>
        <v>-0.14000000000000001</v>
      </c>
      <c r="N324" s="119">
        <v>2.7480000000000002</v>
      </c>
      <c r="O324" s="59">
        <f t="shared" si="106"/>
        <v>181</v>
      </c>
      <c r="P324" s="58">
        <f t="shared" si="107"/>
        <v>-0.01</v>
      </c>
      <c r="Q324" s="64">
        <f t="shared" si="100"/>
        <v>-2.4</v>
      </c>
      <c r="R324" s="64">
        <f t="shared" si="108"/>
        <v>-0.15000000000000002</v>
      </c>
      <c r="S324" s="26">
        <f t="shared" si="93"/>
        <v>2</v>
      </c>
      <c r="T324" s="26">
        <f t="shared" si="98"/>
        <v>20</v>
      </c>
      <c r="U324" s="23">
        <f t="shared" si="94"/>
        <v>0</v>
      </c>
      <c r="V324" s="19">
        <f t="shared" si="95"/>
        <v>0</v>
      </c>
      <c r="W324" s="23" t="str">
        <f t="shared" si="96"/>
        <v>ВВ</v>
      </c>
      <c r="X324" s="17">
        <f t="shared" si="97"/>
        <v>0</v>
      </c>
      <c r="Y324" s="1"/>
    </row>
    <row r="325" spans="2:25" ht="15" outlineLevel="2" x14ac:dyDescent="0.25">
      <c r="B325" s="176">
        <v>288</v>
      </c>
      <c r="C325" s="178" t="s">
        <v>328</v>
      </c>
      <c r="D325" s="170">
        <v>506.93</v>
      </c>
      <c r="E325" s="5">
        <v>412.07</v>
      </c>
      <c r="F325" s="13">
        <v>196.86</v>
      </c>
      <c r="G325" s="10">
        <f t="shared" si="101"/>
        <v>0.81</v>
      </c>
      <c r="H325" s="58">
        <f t="shared" si="102"/>
        <v>-0.18999999999999995</v>
      </c>
      <c r="I325" s="3">
        <f t="shared" si="99"/>
        <v>174</v>
      </c>
      <c r="J325" s="58">
        <f t="shared" si="103"/>
        <v>-1.04</v>
      </c>
      <c r="K325" s="81">
        <v>5371.3</v>
      </c>
      <c r="L325" s="112">
        <f t="shared" si="104"/>
        <v>13</v>
      </c>
      <c r="M325" s="58">
        <f t="shared" si="105"/>
        <v>-0.17</v>
      </c>
      <c r="N325" s="119">
        <v>2.8</v>
      </c>
      <c r="O325" s="59">
        <f t="shared" si="106"/>
        <v>147</v>
      </c>
      <c r="P325" s="58">
        <f t="shared" si="107"/>
        <v>-0.2</v>
      </c>
      <c r="Q325" s="64">
        <f t="shared" si="100"/>
        <v>-1.23</v>
      </c>
      <c r="R325" s="64">
        <f t="shared" si="108"/>
        <v>-0.37</v>
      </c>
      <c r="S325" s="26">
        <f t="shared" si="93"/>
        <v>2</v>
      </c>
      <c r="T325" s="26">
        <f t="shared" si="98"/>
        <v>20</v>
      </c>
      <c r="U325" s="23">
        <f t="shared" si="94"/>
        <v>0</v>
      </c>
      <c r="V325" s="19">
        <f t="shared" si="95"/>
        <v>0</v>
      </c>
      <c r="W325" s="23" t="str">
        <f t="shared" si="96"/>
        <v>ВВ</v>
      </c>
      <c r="X325" s="17">
        <f t="shared" si="97"/>
        <v>0</v>
      </c>
      <c r="Y325" s="1"/>
    </row>
    <row r="326" spans="2:25" ht="15" outlineLevel="2" x14ac:dyDescent="0.25">
      <c r="B326" s="176">
        <v>289</v>
      </c>
      <c r="C326" s="178" t="s">
        <v>329</v>
      </c>
      <c r="D326" s="170">
        <v>1343.04</v>
      </c>
      <c r="E326" s="5">
        <v>1221.1300000000001</v>
      </c>
      <c r="F326" s="13">
        <v>646.91</v>
      </c>
      <c r="G326" s="10">
        <f t="shared" si="101"/>
        <v>0.91</v>
      </c>
      <c r="H326" s="58">
        <f t="shared" si="102"/>
        <v>-8.9999999999999969E-2</v>
      </c>
      <c r="I326" s="3">
        <f t="shared" si="99"/>
        <v>193</v>
      </c>
      <c r="J326" s="58">
        <f t="shared" si="103"/>
        <v>-1.27</v>
      </c>
      <c r="K326" s="81">
        <v>9596.2999999999993</v>
      </c>
      <c r="L326" s="112">
        <f t="shared" si="104"/>
        <v>7.9</v>
      </c>
      <c r="M326" s="58">
        <f t="shared" si="105"/>
        <v>0.28999999999999998</v>
      </c>
      <c r="N326" s="119">
        <v>5.8680000000000003</v>
      </c>
      <c r="O326" s="59">
        <f t="shared" si="106"/>
        <v>208</v>
      </c>
      <c r="P326" s="58">
        <f t="shared" si="107"/>
        <v>0.14000000000000001</v>
      </c>
      <c r="Q326" s="64">
        <f t="shared" si="100"/>
        <v>-1.3599999999999999</v>
      </c>
      <c r="R326" s="64">
        <f t="shared" si="108"/>
        <v>0.43</v>
      </c>
      <c r="S326" s="26">
        <f t="shared" si="93"/>
        <v>2</v>
      </c>
      <c r="T326" s="26">
        <f t="shared" si="98"/>
        <v>10</v>
      </c>
      <c r="U326" s="23">
        <f t="shared" si="94"/>
        <v>0</v>
      </c>
      <c r="V326" s="19">
        <f t="shared" si="95"/>
        <v>0</v>
      </c>
      <c r="W326" s="23">
        <f t="shared" si="96"/>
        <v>0</v>
      </c>
      <c r="X326" s="17" t="str">
        <f t="shared" si="97"/>
        <v>ВА</v>
      </c>
      <c r="Y326" s="1"/>
    </row>
    <row r="327" spans="2:25" ht="15" outlineLevel="2" x14ac:dyDescent="0.25">
      <c r="B327" s="176">
        <v>290</v>
      </c>
      <c r="C327" s="178" t="s">
        <v>330</v>
      </c>
      <c r="D327" s="170">
        <v>429.66</v>
      </c>
      <c r="E327" s="5">
        <v>219.5</v>
      </c>
      <c r="F327" s="13">
        <v>359.17</v>
      </c>
      <c r="G327" s="10">
        <f t="shared" si="101"/>
        <v>0.51</v>
      </c>
      <c r="H327" s="58">
        <f t="shared" si="102"/>
        <v>-0.49</v>
      </c>
      <c r="I327" s="3">
        <f t="shared" si="99"/>
        <v>597</v>
      </c>
      <c r="J327" s="58">
        <f t="shared" si="103"/>
        <v>-6.02</v>
      </c>
      <c r="K327" s="81">
        <v>5104.1000000000004</v>
      </c>
      <c r="L327" s="112">
        <f t="shared" si="104"/>
        <v>23.3</v>
      </c>
      <c r="M327" s="58">
        <f t="shared" si="105"/>
        <v>-1.1000000000000001</v>
      </c>
      <c r="N327" s="119">
        <v>1.4</v>
      </c>
      <c r="O327" s="59">
        <f t="shared" si="106"/>
        <v>157</v>
      </c>
      <c r="P327" s="58">
        <f t="shared" si="107"/>
        <v>-0.14000000000000001</v>
      </c>
      <c r="Q327" s="64">
        <f t="shared" si="100"/>
        <v>-6.51</v>
      </c>
      <c r="R327" s="64">
        <f t="shared" si="108"/>
        <v>-1.2400000000000002</v>
      </c>
      <c r="S327" s="26">
        <f t="shared" si="93"/>
        <v>2</v>
      </c>
      <c r="T327" s="26">
        <f t="shared" si="98"/>
        <v>20</v>
      </c>
      <c r="U327" s="23">
        <f t="shared" si="94"/>
        <v>0</v>
      </c>
      <c r="V327" s="19">
        <f t="shared" si="95"/>
        <v>0</v>
      </c>
      <c r="W327" s="23" t="str">
        <f t="shared" si="96"/>
        <v>ВВ</v>
      </c>
      <c r="X327" s="17">
        <f t="shared" si="97"/>
        <v>0</v>
      </c>
      <c r="Y327" s="1"/>
    </row>
    <row r="328" spans="2:25" ht="15" outlineLevel="2" x14ac:dyDescent="0.25">
      <c r="B328" s="176">
        <v>291</v>
      </c>
      <c r="C328" s="178" t="s">
        <v>331</v>
      </c>
      <c r="D328" s="170">
        <v>1116.22</v>
      </c>
      <c r="E328" s="5">
        <v>852.57</v>
      </c>
      <c r="F328" s="13">
        <v>448.64</v>
      </c>
      <c r="G328" s="10">
        <f t="shared" si="101"/>
        <v>0.76</v>
      </c>
      <c r="H328" s="58">
        <f t="shared" si="102"/>
        <v>-0.24</v>
      </c>
      <c r="I328" s="3">
        <f t="shared" si="99"/>
        <v>192</v>
      </c>
      <c r="J328" s="58">
        <f t="shared" si="103"/>
        <v>-1.26</v>
      </c>
      <c r="K328" s="81">
        <v>11651.7</v>
      </c>
      <c r="L328" s="112">
        <f t="shared" si="104"/>
        <v>13.7</v>
      </c>
      <c r="M328" s="58">
        <f t="shared" si="105"/>
        <v>-0.23</v>
      </c>
      <c r="N328" s="119">
        <v>5.952</v>
      </c>
      <c r="O328" s="59">
        <f t="shared" si="106"/>
        <v>143</v>
      </c>
      <c r="P328" s="58">
        <f t="shared" si="107"/>
        <v>-0.22</v>
      </c>
      <c r="Q328" s="64">
        <f t="shared" si="100"/>
        <v>-1.5</v>
      </c>
      <c r="R328" s="64">
        <f t="shared" si="108"/>
        <v>-0.45</v>
      </c>
      <c r="S328" s="26">
        <f t="shared" si="93"/>
        <v>2</v>
      </c>
      <c r="T328" s="26">
        <f t="shared" si="98"/>
        <v>20</v>
      </c>
      <c r="U328" s="23">
        <f t="shared" si="94"/>
        <v>0</v>
      </c>
      <c r="V328" s="19">
        <f t="shared" si="95"/>
        <v>0</v>
      </c>
      <c r="W328" s="23" t="str">
        <f t="shared" si="96"/>
        <v>ВВ</v>
      </c>
      <c r="X328" s="17">
        <f t="shared" si="97"/>
        <v>0</v>
      </c>
      <c r="Y328" s="1"/>
    </row>
    <row r="329" spans="2:25" ht="15" outlineLevel="2" x14ac:dyDescent="0.25">
      <c r="B329" s="176">
        <v>292</v>
      </c>
      <c r="C329" s="178" t="s">
        <v>332</v>
      </c>
      <c r="D329" s="170">
        <v>1855.83</v>
      </c>
      <c r="E329" s="5">
        <v>1644.19</v>
      </c>
      <c r="F329" s="13">
        <v>772.63</v>
      </c>
      <c r="G329" s="10">
        <f t="shared" si="101"/>
        <v>0.89</v>
      </c>
      <c r="H329" s="58">
        <f t="shared" si="102"/>
        <v>-0.10999999999999999</v>
      </c>
      <c r="I329" s="3">
        <f t="shared" si="99"/>
        <v>172</v>
      </c>
      <c r="J329" s="58">
        <f t="shared" si="103"/>
        <v>-1.02</v>
      </c>
      <c r="K329" s="81">
        <v>15292.2</v>
      </c>
      <c r="L329" s="112">
        <f t="shared" si="104"/>
        <v>9.3000000000000007</v>
      </c>
      <c r="M329" s="58">
        <f t="shared" si="105"/>
        <v>0.16</v>
      </c>
      <c r="N329" s="119">
        <v>10.404</v>
      </c>
      <c r="O329" s="59">
        <f t="shared" si="106"/>
        <v>158</v>
      </c>
      <c r="P329" s="58">
        <f t="shared" si="107"/>
        <v>-0.14000000000000001</v>
      </c>
      <c r="Q329" s="64">
        <f t="shared" si="100"/>
        <v>-1.1299999999999999</v>
      </c>
      <c r="R329" s="64">
        <f t="shared" si="108"/>
        <v>1.999999999999999E-2</v>
      </c>
      <c r="S329" s="26">
        <f t="shared" si="93"/>
        <v>2</v>
      </c>
      <c r="T329" s="26">
        <f t="shared" si="98"/>
        <v>10</v>
      </c>
      <c r="U329" s="23">
        <f t="shared" si="94"/>
        <v>0</v>
      </c>
      <c r="V329" s="19">
        <f t="shared" si="95"/>
        <v>0</v>
      </c>
      <c r="W329" s="23">
        <f t="shared" si="96"/>
        <v>0</v>
      </c>
      <c r="X329" s="17" t="str">
        <f t="shared" si="97"/>
        <v>ВА</v>
      </c>
      <c r="Y329" s="1"/>
    </row>
    <row r="330" spans="2:25" ht="15" outlineLevel="2" x14ac:dyDescent="0.25">
      <c r="B330" s="176">
        <v>293</v>
      </c>
      <c r="C330" s="178" t="s">
        <v>333</v>
      </c>
      <c r="D330" s="170">
        <v>497.08</v>
      </c>
      <c r="E330" s="5">
        <v>457.31</v>
      </c>
      <c r="F330" s="13">
        <v>192.77</v>
      </c>
      <c r="G330" s="10">
        <f t="shared" si="101"/>
        <v>0.92</v>
      </c>
      <c r="H330" s="58">
        <f t="shared" si="102"/>
        <v>-7.999999999999996E-2</v>
      </c>
      <c r="I330" s="3">
        <f t="shared" si="99"/>
        <v>154</v>
      </c>
      <c r="J330" s="58">
        <f t="shared" si="103"/>
        <v>-0.81</v>
      </c>
      <c r="K330" s="81">
        <v>6777.5</v>
      </c>
      <c r="L330" s="112">
        <f t="shared" si="104"/>
        <v>14.8</v>
      </c>
      <c r="M330" s="58">
        <f t="shared" si="105"/>
        <v>-0.33</v>
      </c>
      <c r="N330" s="119">
        <v>3.9079999999999999</v>
      </c>
      <c r="O330" s="59">
        <f t="shared" si="106"/>
        <v>117</v>
      </c>
      <c r="P330" s="58">
        <f t="shared" si="107"/>
        <v>-0.36</v>
      </c>
      <c r="Q330" s="64">
        <f t="shared" si="100"/>
        <v>-0.89</v>
      </c>
      <c r="R330" s="64">
        <f t="shared" si="108"/>
        <v>-0.69</v>
      </c>
      <c r="S330" s="26">
        <f t="shared" si="93"/>
        <v>2</v>
      </c>
      <c r="T330" s="26">
        <f t="shared" si="98"/>
        <v>20</v>
      </c>
      <c r="U330" s="23">
        <f t="shared" si="94"/>
        <v>0</v>
      </c>
      <c r="V330" s="19">
        <f t="shared" si="95"/>
        <v>0</v>
      </c>
      <c r="W330" s="23" t="str">
        <f t="shared" si="96"/>
        <v>ВВ</v>
      </c>
      <c r="X330" s="17">
        <f t="shared" si="97"/>
        <v>0</v>
      </c>
      <c r="Y330" s="1"/>
    </row>
    <row r="331" spans="2:25" ht="15" outlineLevel="2" x14ac:dyDescent="0.25">
      <c r="B331" s="176">
        <v>294</v>
      </c>
      <c r="C331" s="178" t="s">
        <v>334</v>
      </c>
      <c r="D331" s="170">
        <v>1081.81</v>
      </c>
      <c r="E331" s="5">
        <v>928.07</v>
      </c>
      <c r="F331" s="13">
        <v>294.74</v>
      </c>
      <c r="G331" s="10">
        <f t="shared" si="101"/>
        <v>0.86</v>
      </c>
      <c r="H331" s="58">
        <f t="shared" si="102"/>
        <v>-0.14000000000000001</v>
      </c>
      <c r="I331" s="3">
        <f t="shared" si="99"/>
        <v>116</v>
      </c>
      <c r="J331" s="58">
        <f t="shared" si="103"/>
        <v>-0.36</v>
      </c>
      <c r="K331" s="81">
        <v>7649.8</v>
      </c>
      <c r="L331" s="112">
        <f t="shared" si="104"/>
        <v>8.1999999999999993</v>
      </c>
      <c r="M331" s="58">
        <f t="shared" si="105"/>
        <v>0.26</v>
      </c>
      <c r="N331" s="119">
        <v>3.528</v>
      </c>
      <c r="O331" s="59">
        <f t="shared" si="106"/>
        <v>263</v>
      </c>
      <c r="P331" s="58">
        <f t="shared" si="107"/>
        <v>0.44</v>
      </c>
      <c r="Q331" s="64">
        <f t="shared" si="100"/>
        <v>-0.5</v>
      </c>
      <c r="R331" s="64">
        <f t="shared" si="108"/>
        <v>0.7</v>
      </c>
      <c r="S331" s="26">
        <f t="shared" si="93"/>
        <v>2</v>
      </c>
      <c r="T331" s="26">
        <f t="shared" si="98"/>
        <v>10</v>
      </c>
      <c r="U331" s="23">
        <f t="shared" si="94"/>
        <v>0</v>
      </c>
      <c r="V331" s="19">
        <f t="shared" si="95"/>
        <v>0</v>
      </c>
      <c r="W331" s="23">
        <f t="shared" si="96"/>
        <v>0</v>
      </c>
      <c r="X331" s="17" t="str">
        <f t="shared" si="97"/>
        <v>ВА</v>
      </c>
      <c r="Y331" s="1"/>
    </row>
    <row r="332" spans="2:25" ht="15" outlineLevel="2" x14ac:dyDescent="0.25">
      <c r="B332" s="176">
        <v>295</v>
      </c>
      <c r="C332" s="178" t="s">
        <v>335</v>
      </c>
      <c r="D332" s="170">
        <v>422.09</v>
      </c>
      <c r="E332" s="5">
        <v>237.19</v>
      </c>
      <c r="F332" s="13">
        <v>431.89</v>
      </c>
      <c r="G332" s="10">
        <f t="shared" si="101"/>
        <v>0.56000000000000005</v>
      </c>
      <c r="H332" s="58">
        <f t="shared" si="102"/>
        <v>-0.43999999999999995</v>
      </c>
      <c r="I332" s="3">
        <f t="shared" si="99"/>
        <v>665</v>
      </c>
      <c r="J332" s="58">
        <f t="shared" si="103"/>
        <v>-6.81</v>
      </c>
      <c r="K332" s="81">
        <v>6313</v>
      </c>
      <c r="L332" s="112">
        <f t="shared" si="104"/>
        <v>26.6</v>
      </c>
      <c r="M332" s="58">
        <f t="shared" si="105"/>
        <v>-1.4</v>
      </c>
      <c r="N332" s="119">
        <v>1.28</v>
      </c>
      <c r="O332" s="59">
        <f t="shared" si="106"/>
        <v>185</v>
      </c>
      <c r="P332" s="58">
        <f t="shared" si="107"/>
        <v>0.01</v>
      </c>
      <c r="Q332" s="64">
        <f t="shared" si="100"/>
        <v>-7.25</v>
      </c>
      <c r="R332" s="64">
        <f t="shared" si="108"/>
        <v>-1.39</v>
      </c>
      <c r="S332" s="26">
        <f t="shared" si="93"/>
        <v>2</v>
      </c>
      <c r="T332" s="26">
        <f t="shared" si="98"/>
        <v>20</v>
      </c>
      <c r="U332" s="23">
        <f t="shared" si="94"/>
        <v>0</v>
      </c>
      <c r="V332" s="19">
        <f t="shared" si="95"/>
        <v>0</v>
      </c>
      <c r="W332" s="23" t="str">
        <f t="shared" si="96"/>
        <v>ВВ</v>
      </c>
      <c r="X332" s="17">
        <f t="shared" si="97"/>
        <v>0</v>
      </c>
      <c r="Y332" s="1"/>
    </row>
    <row r="333" spans="2:25" ht="15" outlineLevel="2" x14ac:dyDescent="0.25">
      <c r="B333" s="176">
        <v>296</v>
      </c>
      <c r="C333" s="178" t="s">
        <v>336</v>
      </c>
      <c r="D333" s="170">
        <v>1400.46</v>
      </c>
      <c r="E333" s="5">
        <v>1179.31</v>
      </c>
      <c r="F333" s="13">
        <v>828.15</v>
      </c>
      <c r="G333" s="10">
        <f t="shared" si="101"/>
        <v>0.84</v>
      </c>
      <c r="H333" s="58">
        <f t="shared" si="102"/>
        <v>-0.16000000000000003</v>
      </c>
      <c r="I333" s="3">
        <f t="shared" si="99"/>
        <v>256</v>
      </c>
      <c r="J333" s="58">
        <f t="shared" si="103"/>
        <v>-2.0099999999999998</v>
      </c>
      <c r="K333" s="81">
        <v>13878.1</v>
      </c>
      <c r="L333" s="112">
        <f t="shared" si="104"/>
        <v>11.8</v>
      </c>
      <c r="M333" s="58">
        <f t="shared" si="105"/>
        <v>-0.06</v>
      </c>
      <c r="N333" s="119">
        <v>7.2359999999999998</v>
      </c>
      <c r="O333" s="59">
        <f t="shared" si="106"/>
        <v>163</v>
      </c>
      <c r="P333" s="58">
        <f t="shared" si="107"/>
        <v>-0.11</v>
      </c>
      <c r="Q333" s="64">
        <f t="shared" si="100"/>
        <v>-2.17</v>
      </c>
      <c r="R333" s="64">
        <f t="shared" si="108"/>
        <v>-0.16999999999999998</v>
      </c>
      <c r="S333" s="26">
        <f t="shared" si="93"/>
        <v>2</v>
      </c>
      <c r="T333" s="26">
        <f t="shared" si="98"/>
        <v>20</v>
      </c>
      <c r="U333" s="23">
        <f t="shared" si="94"/>
        <v>0</v>
      </c>
      <c r="V333" s="19">
        <f t="shared" si="95"/>
        <v>0</v>
      </c>
      <c r="W333" s="23" t="str">
        <f t="shared" si="96"/>
        <v>ВВ</v>
      </c>
      <c r="X333" s="17">
        <f t="shared" si="97"/>
        <v>0</v>
      </c>
      <c r="Y333" s="1"/>
    </row>
    <row r="334" spans="2:25" ht="15" outlineLevel="2" x14ac:dyDescent="0.25">
      <c r="B334" s="176">
        <v>297</v>
      </c>
      <c r="C334" s="178" t="s">
        <v>337</v>
      </c>
      <c r="D334" s="170">
        <v>958.95</v>
      </c>
      <c r="E334" s="5">
        <v>926.09</v>
      </c>
      <c r="F334" s="13">
        <v>200.87</v>
      </c>
      <c r="G334" s="10">
        <f t="shared" si="101"/>
        <v>0.97</v>
      </c>
      <c r="H334" s="58">
        <f t="shared" si="102"/>
        <v>-3.0000000000000027E-2</v>
      </c>
      <c r="I334" s="3">
        <f t="shared" si="99"/>
        <v>79</v>
      </c>
      <c r="J334" s="58">
        <f t="shared" si="103"/>
        <v>7.0000000000000007E-2</v>
      </c>
      <c r="K334" s="81">
        <v>5631.6</v>
      </c>
      <c r="L334" s="112">
        <f t="shared" si="104"/>
        <v>6.1</v>
      </c>
      <c r="M334" s="58">
        <f t="shared" si="105"/>
        <v>0.45</v>
      </c>
      <c r="N334" s="119">
        <v>2.98</v>
      </c>
      <c r="O334" s="59">
        <f t="shared" si="106"/>
        <v>311</v>
      </c>
      <c r="P334" s="58">
        <f t="shared" si="107"/>
        <v>0.7</v>
      </c>
      <c r="Q334" s="64">
        <f t="shared" si="100"/>
        <v>3.999999999999998E-2</v>
      </c>
      <c r="R334" s="64">
        <f t="shared" si="108"/>
        <v>1.1499999999999999</v>
      </c>
      <c r="S334" s="26">
        <f t="shared" si="93"/>
        <v>1</v>
      </c>
      <c r="T334" s="26">
        <f t="shared" si="98"/>
        <v>10</v>
      </c>
      <c r="U334" s="23">
        <f t="shared" si="94"/>
        <v>0</v>
      </c>
      <c r="V334" s="19" t="str">
        <f t="shared" si="95"/>
        <v>АА</v>
      </c>
      <c r="W334" s="23">
        <f t="shared" si="96"/>
        <v>0</v>
      </c>
      <c r="X334" s="17">
        <f t="shared" si="97"/>
        <v>0</v>
      </c>
      <c r="Y334" s="1"/>
    </row>
    <row r="335" spans="2:25" ht="15" outlineLevel="2" x14ac:dyDescent="0.25">
      <c r="B335" s="176">
        <v>298</v>
      </c>
      <c r="C335" s="178" t="s">
        <v>338</v>
      </c>
      <c r="D335" s="170">
        <v>408.45</v>
      </c>
      <c r="E335" s="5">
        <v>243.46</v>
      </c>
      <c r="F335" s="13">
        <v>264</v>
      </c>
      <c r="G335" s="10">
        <f t="shared" si="101"/>
        <v>0.6</v>
      </c>
      <c r="H335" s="58">
        <f t="shared" si="102"/>
        <v>-0.4</v>
      </c>
      <c r="I335" s="3">
        <f t="shared" si="99"/>
        <v>396</v>
      </c>
      <c r="J335" s="58">
        <f t="shared" si="103"/>
        <v>-3.65</v>
      </c>
      <c r="K335" s="81">
        <v>6013.2</v>
      </c>
      <c r="L335" s="112">
        <f t="shared" si="104"/>
        <v>24.7</v>
      </c>
      <c r="M335" s="58">
        <f t="shared" si="105"/>
        <v>-1.23</v>
      </c>
      <c r="N335" s="119">
        <v>1.696</v>
      </c>
      <c r="O335" s="59">
        <f t="shared" si="106"/>
        <v>144</v>
      </c>
      <c r="P335" s="58">
        <f t="shared" si="107"/>
        <v>-0.21</v>
      </c>
      <c r="Q335" s="64">
        <f t="shared" si="100"/>
        <v>-4.05</v>
      </c>
      <c r="R335" s="64">
        <f t="shared" si="108"/>
        <v>-1.44</v>
      </c>
      <c r="S335" s="26">
        <f t="shared" si="93"/>
        <v>2</v>
      </c>
      <c r="T335" s="26">
        <f t="shared" si="98"/>
        <v>20</v>
      </c>
      <c r="U335" s="23">
        <f t="shared" si="94"/>
        <v>0</v>
      </c>
      <c r="V335" s="19">
        <f t="shared" si="95"/>
        <v>0</v>
      </c>
      <c r="W335" s="23" t="str">
        <f t="shared" si="96"/>
        <v>ВВ</v>
      </c>
      <c r="X335" s="17">
        <f t="shared" si="97"/>
        <v>0</v>
      </c>
      <c r="Y335" s="1"/>
    </row>
    <row r="336" spans="2:25" ht="15" outlineLevel="2" x14ac:dyDescent="0.25">
      <c r="B336" s="176">
        <v>299</v>
      </c>
      <c r="C336" s="178" t="s">
        <v>339</v>
      </c>
      <c r="D336" s="170">
        <v>2016.85</v>
      </c>
      <c r="E336" s="5">
        <v>1528.48</v>
      </c>
      <c r="F336" s="13">
        <v>1718.37</v>
      </c>
      <c r="G336" s="10">
        <f t="shared" si="101"/>
        <v>0.76</v>
      </c>
      <c r="H336" s="58">
        <f t="shared" si="102"/>
        <v>-0.24</v>
      </c>
      <c r="I336" s="3">
        <f t="shared" si="99"/>
        <v>410</v>
      </c>
      <c r="J336" s="58">
        <f t="shared" si="103"/>
        <v>-3.82</v>
      </c>
      <c r="K336" s="81">
        <v>17221.599999999999</v>
      </c>
      <c r="L336" s="112">
        <f t="shared" si="104"/>
        <v>11.3</v>
      </c>
      <c r="M336" s="58">
        <f t="shared" si="105"/>
        <v>-0.02</v>
      </c>
      <c r="N336" s="119">
        <v>9.8000000000000007</v>
      </c>
      <c r="O336" s="59">
        <f t="shared" si="106"/>
        <v>156</v>
      </c>
      <c r="P336" s="58">
        <f t="shared" si="107"/>
        <v>-0.15</v>
      </c>
      <c r="Q336" s="64">
        <f t="shared" si="100"/>
        <v>-4.0599999999999996</v>
      </c>
      <c r="R336" s="64">
        <f t="shared" si="108"/>
        <v>-0.16999999999999998</v>
      </c>
      <c r="S336" s="26">
        <f t="shared" si="93"/>
        <v>2</v>
      </c>
      <c r="T336" s="26">
        <f t="shared" si="98"/>
        <v>20</v>
      </c>
      <c r="U336" s="23">
        <f t="shared" si="94"/>
        <v>0</v>
      </c>
      <c r="V336" s="19">
        <f t="shared" si="95"/>
        <v>0</v>
      </c>
      <c r="W336" s="23" t="str">
        <f t="shared" si="96"/>
        <v>ВВ</v>
      </c>
      <c r="X336" s="17">
        <f t="shared" si="97"/>
        <v>0</v>
      </c>
      <c r="Y336" s="1"/>
    </row>
    <row r="337" spans="2:26" ht="15" outlineLevel="2" x14ac:dyDescent="0.25">
      <c r="B337" s="176">
        <v>300</v>
      </c>
      <c r="C337" s="178" t="s">
        <v>340</v>
      </c>
      <c r="D337" s="170">
        <v>1126.52</v>
      </c>
      <c r="E337" s="5">
        <v>856.78</v>
      </c>
      <c r="F337" s="13">
        <v>497.74</v>
      </c>
      <c r="G337" s="10">
        <f t="shared" si="101"/>
        <v>0.76</v>
      </c>
      <c r="H337" s="58">
        <f t="shared" si="102"/>
        <v>-0.24</v>
      </c>
      <c r="I337" s="3">
        <f t="shared" si="99"/>
        <v>212</v>
      </c>
      <c r="J337" s="58">
        <f t="shared" si="103"/>
        <v>-1.49</v>
      </c>
      <c r="K337" s="81">
        <v>10411.4</v>
      </c>
      <c r="L337" s="112">
        <f t="shared" si="104"/>
        <v>12.2</v>
      </c>
      <c r="M337" s="58">
        <f t="shared" si="105"/>
        <v>-0.1</v>
      </c>
      <c r="N337" s="119">
        <v>5.0119999999999996</v>
      </c>
      <c r="O337" s="59">
        <f t="shared" si="106"/>
        <v>171</v>
      </c>
      <c r="P337" s="58">
        <f t="shared" si="107"/>
        <v>-7.0000000000000007E-2</v>
      </c>
      <c r="Q337" s="64">
        <f t="shared" si="100"/>
        <v>-1.73</v>
      </c>
      <c r="R337" s="64">
        <f t="shared" si="108"/>
        <v>-0.17</v>
      </c>
      <c r="S337" s="26">
        <f t="shared" si="93"/>
        <v>2</v>
      </c>
      <c r="T337" s="26">
        <f t="shared" si="98"/>
        <v>20</v>
      </c>
      <c r="U337" s="23">
        <f t="shared" si="94"/>
        <v>0</v>
      </c>
      <c r="V337" s="19">
        <f t="shared" si="95"/>
        <v>0</v>
      </c>
      <c r="W337" s="23" t="str">
        <f t="shared" si="96"/>
        <v>ВВ</v>
      </c>
      <c r="X337" s="17">
        <f t="shared" si="97"/>
        <v>0</v>
      </c>
      <c r="Y337" s="1"/>
    </row>
    <row r="338" spans="2:26" ht="15" outlineLevel="2" x14ac:dyDescent="0.25">
      <c r="B338" s="176">
        <v>301</v>
      </c>
      <c r="C338" s="178" t="s">
        <v>341</v>
      </c>
      <c r="D338" s="170">
        <v>2164.12</v>
      </c>
      <c r="E338" s="5">
        <v>2003.77</v>
      </c>
      <c r="F338" s="13">
        <v>558.35</v>
      </c>
      <c r="G338" s="10">
        <f t="shared" si="101"/>
        <v>0.93</v>
      </c>
      <c r="H338" s="58">
        <f t="shared" si="102"/>
        <v>-6.9999999999999951E-2</v>
      </c>
      <c r="I338" s="3">
        <f t="shared" si="99"/>
        <v>102</v>
      </c>
      <c r="J338" s="58">
        <f t="shared" si="103"/>
        <v>-0.2</v>
      </c>
      <c r="K338" s="81">
        <v>17315.599999999999</v>
      </c>
      <c r="L338" s="112">
        <f t="shared" si="104"/>
        <v>8.6</v>
      </c>
      <c r="M338" s="58">
        <f t="shared" si="105"/>
        <v>0.23</v>
      </c>
      <c r="N338" s="119">
        <v>12.568</v>
      </c>
      <c r="O338" s="59">
        <f t="shared" si="106"/>
        <v>159</v>
      </c>
      <c r="P338" s="58">
        <f t="shared" si="107"/>
        <v>-0.13</v>
      </c>
      <c r="Q338" s="64">
        <f t="shared" si="100"/>
        <v>-0.26999999999999996</v>
      </c>
      <c r="R338" s="64">
        <f t="shared" si="108"/>
        <v>0.1</v>
      </c>
      <c r="S338" s="26">
        <f t="shared" si="93"/>
        <v>2</v>
      </c>
      <c r="T338" s="26">
        <f t="shared" si="98"/>
        <v>10</v>
      </c>
      <c r="U338" s="23">
        <f t="shared" si="94"/>
        <v>0</v>
      </c>
      <c r="V338" s="19">
        <f t="shared" si="95"/>
        <v>0</v>
      </c>
      <c r="W338" s="23">
        <f t="shared" si="96"/>
        <v>0</v>
      </c>
      <c r="X338" s="17" t="str">
        <f t="shared" si="97"/>
        <v>ВА</v>
      </c>
      <c r="Y338" s="1"/>
    </row>
    <row r="339" spans="2:26" ht="15" outlineLevel="2" x14ac:dyDescent="0.25">
      <c r="B339" s="176">
        <v>302</v>
      </c>
      <c r="C339" s="178" t="s">
        <v>342</v>
      </c>
      <c r="D339" s="170">
        <v>1548.9</v>
      </c>
      <c r="E339" s="5">
        <v>1350.52</v>
      </c>
      <c r="F339" s="13">
        <v>1063.3800000000001</v>
      </c>
      <c r="G339" s="10">
        <f t="shared" si="101"/>
        <v>0.87</v>
      </c>
      <c r="H339" s="58">
        <f t="shared" si="102"/>
        <v>-0.13</v>
      </c>
      <c r="I339" s="3">
        <f t="shared" si="99"/>
        <v>287</v>
      </c>
      <c r="J339" s="58">
        <f t="shared" si="103"/>
        <v>-2.37</v>
      </c>
      <c r="K339" s="81">
        <v>8111.6</v>
      </c>
      <c r="L339" s="112">
        <f t="shared" si="104"/>
        <v>6</v>
      </c>
      <c r="M339" s="58">
        <f t="shared" si="105"/>
        <v>0.46</v>
      </c>
      <c r="N339" s="119">
        <v>3.456</v>
      </c>
      <c r="O339" s="59">
        <f t="shared" si="106"/>
        <v>391</v>
      </c>
      <c r="P339" s="58">
        <f t="shared" si="107"/>
        <v>1.1399999999999999</v>
      </c>
      <c r="Q339" s="64">
        <f t="shared" si="100"/>
        <v>-2.5</v>
      </c>
      <c r="R339" s="64">
        <f t="shared" si="108"/>
        <v>1.5999999999999999</v>
      </c>
      <c r="S339" s="26">
        <f t="shared" si="93"/>
        <v>2</v>
      </c>
      <c r="T339" s="26">
        <f t="shared" si="98"/>
        <v>10</v>
      </c>
      <c r="U339" s="23">
        <f t="shared" si="94"/>
        <v>0</v>
      </c>
      <c r="V339" s="19">
        <f t="shared" si="95"/>
        <v>0</v>
      </c>
      <c r="W339" s="23">
        <f t="shared" si="96"/>
        <v>0</v>
      </c>
      <c r="X339" s="17" t="str">
        <f t="shared" si="97"/>
        <v>ВА</v>
      </c>
      <c r="Y339" s="1"/>
    </row>
    <row r="340" spans="2:26" ht="15" outlineLevel="2" x14ac:dyDescent="0.25">
      <c r="B340" s="176">
        <v>303</v>
      </c>
      <c r="C340" s="178" t="s">
        <v>343</v>
      </c>
      <c r="D340" s="170">
        <v>472.87</v>
      </c>
      <c r="E340" s="5">
        <v>415.22</v>
      </c>
      <c r="F340" s="13">
        <v>139.65</v>
      </c>
      <c r="G340" s="10">
        <f t="shared" si="101"/>
        <v>0.88</v>
      </c>
      <c r="H340" s="58">
        <f t="shared" si="102"/>
        <v>-0.12</v>
      </c>
      <c r="I340" s="3">
        <f t="shared" si="99"/>
        <v>123</v>
      </c>
      <c r="J340" s="58">
        <f t="shared" si="103"/>
        <v>-0.45</v>
      </c>
      <c r="K340" s="81">
        <v>8276.7000000000007</v>
      </c>
      <c r="L340" s="112">
        <f t="shared" si="104"/>
        <v>19.899999999999999</v>
      </c>
      <c r="M340" s="58">
        <f t="shared" si="105"/>
        <v>-0.79</v>
      </c>
      <c r="N340" s="119">
        <v>3.948</v>
      </c>
      <c r="O340" s="59">
        <f t="shared" si="106"/>
        <v>105</v>
      </c>
      <c r="P340" s="58">
        <f t="shared" si="107"/>
        <v>-0.43</v>
      </c>
      <c r="Q340" s="64">
        <f t="shared" si="100"/>
        <v>-0.57000000000000006</v>
      </c>
      <c r="R340" s="64">
        <f t="shared" si="108"/>
        <v>-1.22</v>
      </c>
      <c r="S340" s="26">
        <f t="shared" si="93"/>
        <v>2</v>
      </c>
      <c r="T340" s="26">
        <f t="shared" si="98"/>
        <v>20</v>
      </c>
      <c r="U340" s="23">
        <f t="shared" si="94"/>
        <v>0</v>
      </c>
      <c r="V340" s="19">
        <f t="shared" si="95"/>
        <v>0</v>
      </c>
      <c r="W340" s="23" t="str">
        <f t="shared" si="96"/>
        <v>ВВ</v>
      </c>
      <c r="X340" s="17">
        <f t="shared" si="97"/>
        <v>0</v>
      </c>
      <c r="Y340" s="1"/>
      <c r="Z340" s="160"/>
    </row>
    <row r="341" spans="2:26" ht="15" outlineLevel="2" x14ac:dyDescent="0.25">
      <c r="B341" s="176">
        <v>304</v>
      </c>
      <c r="C341" s="178" t="s">
        <v>344</v>
      </c>
      <c r="D341" s="170">
        <v>554.78</v>
      </c>
      <c r="E341" s="5">
        <v>465.23</v>
      </c>
      <c r="F341" s="13">
        <v>224.55</v>
      </c>
      <c r="G341" s="10">
        <f t="shared" si="101"/>
        <v>0.84</v>
      </c>
      <c r="H341" s="58">
        <f t="shared" si="102"/>
        <v>-0.16000000000000003</v>
      </c>
      <c r="I341" s="3">
        <f t="shared" si="99"/>
        <v>176</v>
      </c>
      <c r="J341" s="58">
        <f t="shared" si="103"/>
        <v>-1.07</v>
      </c>
      <c r="K341" s="81">
        <v>6965.9</v>
      </c>
      <c r="L341" s="112">
        <f t="shared" si="104"/>
        <v>15</v>
      </c>
      <c r="M341" s="58">
        <f t="shared" si="105"/>
        <v>-0.35</v>
      </c>
      <c r="N341" s="119">
        <v>2</v>
      </c>
      <c r="O341" s="59">
        <f t="shared" si="106"/>
        <v>233</v>
      </c>
      <c r="P341" s="58">
        <f t="shared" si="107"/>
        <v>0.27</v>
      </c>
      <c r="Q341" s="64">
        <f t="shared" si="100"/>
        <v>-1.23</v>
      </c>
      <c r="R341" s="64">
        <f t="shared" si="108"/>
        <v>-7.999999999999996E-2</v>
      </c>
      <c r="S341" s="26">
        <f t="shared" si="93"/>
        <v>2</v>
      </c>
      <c r="T341" s="26">
        <f t="shared" si="98"/>
        <v>20</v>
      </c>
      <c r="U341" s="23">
        <f t="shared" si="94"/>
        <v>0</v>
      </c>
      <c r="V341" s="19">
        <f t="shared" si="95"/>
        <v>0</v>
      </c>
      <c r="W341" s="23" t="str">
        <f t="shared" si="96"/>
        <v>ВВ</v>
      </c>
      <c r="X341" s="17">
        <f t="shared" si="97"/>
        <v>0</v>
      </c>
      <c r="Y341" s="1"/>
    </row>
    <row r="342" spans="2:26" ht="15" outlineLevel="2" x14ac:dyDescent="0.25">
      <c r="B342" s="176">
        <v>305</v>
      </c>
      <c r="C342" s="178" t="s">
        <v>345</v>
      </c>
      <c r="D342" s="170">
        <v>425.05</v>
      </c>
      <c r="E342" s="5">
        <v>218.84</v>
      </c>
      <c r="F342" s="13">
        <v>373.21</v>
      </c>
      <c r="G342" s="10">
        <f t="shared" si="101"/>
        <v>0.51</v>
      </c>
      <c r="H342" s="58">
        <f t="shared" si="102"/>
        <v>-0.49</v>
      </c>
      <c r="I342" s="3">
        <f t="shared" si="99"/>
        <v>622</v>
      </c>
      <c r="J342" s="58">
        <f t="shared" si="103"/>
        <v>-6.31</v>
      </c>
      <c r="K342" s="81">
        <v>6226.4</v>
      </c>
      <c r="L342" s="112">
        <f t="shared" si="104"/>
        <v>28.5</v>
      </c>
      <c r="M342" s="58">
        <f t="shared" si="105"/>
        <v>-1.57</v>
      </c>
      <c r="N342" s="119">
        <v>2</v>
      </c>
      <c r="O342" s="59">
        <f t="shared" si="106"/>
        <v>109</v>
      </c>
      <c r="P342" s="58">
        <f t="shared" si="107"/>
        <v>-0.4</v>
      </c>
      <c r="Q342" s="64">
        <f t="shared" si="100"/>
        <v>-6.8</v>
      </c>
      <c r="R342" s="64">
        <f t="shared" si="108"/>
        <v>-1.9700000000000002</v>
      </c>
      <c r="S342" s="26">
        <f t="shared" si="93"/>
        <v>2</v>
      </c>
      <c r="T342" s="26">
        <f t="shared" si="98"/>
        <v>20</v>
      </c>
      <c r="U342" s="23">
        <f t="shared" si="94"/>
        <v>0</v>
      </c>
      <c r="V342" s="19">
        <f t="shared" si="95"/>
        <v>0</v>
      </c>
      <c r="W342" s="23" t="str">
        <f t="shared" si="96"/>
        <v>ВВ</v>
      </c>
      <c r="X342" s="17">
        <f t="shared" si="97"/>
        <v>0</v>
      </c>
      <c r="Y342" s="1"/>
    </row>
    <row r="343" spans="2:26" ht="15" outlineLevel="2" x14ac:dyDescent="0.25">
      <c r="B343" s="176">
        <v>306</v>
      </c>
      <c r="C343" s="178" t="s">
        <v>346</v>
      </c>
      <c r="D343" s="170">
        <v>322.51</v>
      </c>
      <c r="E343" s="5">
        <v>236.43</v>
      </c>
      <c r="F343" s="13">
        <v>161.08000000000001</v>
      </c>
      <c r="G343" s="10">
        <f t="shared" si="101"/>
        <v>0.73</v>
      </c>
      <c r="H343" s="58">
        <f t="shared" si="102"/>
        <v>-0.27</v>
      </c>
      <c r="I343" s="3">
        <f t="shared" si="99"/>
        <v>249</v>
      </c>
      <c r="J343" s="58">
        <f t="shared" si="103"/>
        <v>-1.93</v>
      </c>
      <c r="K343" s="81">
        <v>6852.2</v>
      </c>
      <c r="L343" s="112">
        <f t="shared" si="104"/>
        <v>29</v>
      </c>
      <c r="M343" s="58">
        <f t="shared" si="105"/>
        <v>-1.61</v>
      </c>
      <c r="N343" s="119">
        <v>2.2360000000000002</v>
      </c>
      <c r="O343" s="59">
        <f t="shared" si="106"/>
        <v>106</v>
      </c>
      <c r="P343" s="58">
        <f t="shared" si="107"/>
        <v>-0.42</v>
      </c>
      <c r="Q343" s="64">
        <f t="shared" si="100"/>
        <v>-2.2000000000000002</v>
      </c>
      <c r="R343" s="64">
        <f t="shared" si="108"/>
        <v>-2.0300000000000002</v>
      </c>
      <c r="S343" s="26">
        <f t="shared" si="93"/>
        <v>2</v>
      </c>
      <c r="T343" s="26">
        <f t="shared" si="98"/>
        <v>20</v>
      </c>
      <c r="U343" s="23">
        <f t="shared" si="94"/>
        <v>0</v>
      </c>
      <c r="V343" s="19">
        <f t="shared" si="95"/>
        <v>0</v>
      </c>
      <c r="W343" s="23" t="str">
        <f t="shared" si="96"/>
        <v>ВВ</v>
      </c>
      <c r="X343" s="17">
        <f t="shared" si="97"/>
        <v>0</v>
      </c>
      <c r="Y343" s="1"/>
    </row>
    <row r="344" spans="2:26" ht="15" outlineLevel="2" x14ac:dyDescent="0.25">
      <c r="B344" s="176">
        <v>307</v>
      </c>
      <c r="C344" s="178" t="s">
        <v>347</v>
      </c>
      <c r="D344" s="170">
        <v>303.11</v>
      </c>
      <c r="E344" s="5">
        <v>220.66</v>
      </c>
      <c r="F344" s="13">
        <v>137.46</v>
      </c>
      <c r="G344" s="10">
        <f t="shared" si="101"/>
        <v>0.73</v>
      </c>
      <c r="H344" s="58">
        <f t="shared" si="102"/>
        <v>-0.27</v>
      </c>
      <c r="I344" s="3">
        <f t="shared" si="99"/>
        <v>227</v>
      </c>
      <c r="J344" s="58">
        <f t="shared" si="103"/>
        <v>-1.67</v>
      </c>
      <c r="K344" s="81">
        <v>5362.2</v>
      </c>
      <c r="L344" s="112">
        <f t="shared" si="104"/>
        <v>24.3</v>
      </c>
      <c r="M344" s="58">
        <f t="shared" si="105"/>
        <v>-1.19</v>
      </c>
      <c r="N344" s="119">
        <v>1</v>
      </c>
      <c r="O344" s="59">
        <f t="shared" si="106"/>
        <v>221</v>
      </c>
      <c r="P344" s="58">
        <f t="shared" si="107"/>
        <v>0.21</v>
      </c>
      <c r="Q344" s="64">
        <f t="shared" si="100"/>
        <v>-1.94</v>
      </c>
      <c r="R344" s="64">
        <f t="shared" si="108"/>
        <v>-0.98</v>
      </c>
      <c r="S344" s="26">
        <f t="shared" si="93"/>
        <v>2</v>
      </c>
      <c r="T344" s="26">
        <f t="shared" si="98"/>
        <v>20</v>
      </c>
      <c r="U344" s="23">
        <f t="shared" si="94"/>
        <v>0</v>
      </c>
      <c r="V344" s="19">
        <f t="shared" si="95"/>
        <v>0</v>
      </c>
      <c r="W344" s="23" t="str">
        <f t="shared" si="96"/>
        <v>ВВ</v>
      </c>
      <c r="X344" s="17">
        <f t="shared" si="97"/>
        <v>0</v>
      </c>
      <c r="Y344" s="1"/>
    </row>
    <row r="345" spans="2:26" ht="15" outlineLevel="2" x14ac:dyDescent="0.25">
      <c r="B345" s="176">
        <v>308</v>
      </c>
      <c r="C345" s="178" t="s">
        <v>348</v>
      </c>
      <c r="D345" s="170">
        <v>686.1</v>
      </c>
      <c r="E345" s="5">
        <v>606.04</v>
      </c>
      <c r="F345" s="13">
        <v>220.06</v>
      </c>
      <c r="G345" s="10">
        <f t="shared" si="101"/>
        <v>0.88</v>
      </c>
      <c r="H345" s="58">
        <f t="shared" si="102"/>
        <v>-0.12</v>
      </c>
      <c r="I345" s="3">
        <f t="shared" si="99"/>
        <v>133</v>
      </c>
      <c r="J345" s="58">
        <f t="shared" si="103"/>
        <v>-0.56000000000000005</v>
      </c>
      <c r="K345" s="81">
        <v>7747.4</v>
      </c>
      <c r="L345" s="112">
        <f t="shared" si="104"/>
        <v>12.8</v>
      </c>
      <c r="M345" s="58">
        <f t="shared" si="105"/>
        <v>-0.15</v>
      </c>
      <c r="N345" s="119">
        <v>3.9119999999999999</v>
      </c>
      <c r="O345" s="59">
        <f t="shared" si="106"/>
        <v>155</v>
      </c>
      <c r="P345" s="58">
        <f t="shared" si="107"/>
        <v>-0.15</v>
      </c>
      <c r="Q345" s="64">
        <f t="shared" si="100"/>
        <v>-0.68</v>
      </c>
      <c r="R345" s="64">
        <f t="shared" si="108"/>
        <v>-0.3</v>
      </c>
      <c r="S345" s="26">
        <f t="shared" si="93"/>
        <v>2</v>
      </c>
      <c r="T345" s="26">
        <f t="shared" si="98"/>
        <v>20</v>
      </c>
      <c r="U345" s="23">
        <f t="shared" si="94"/>
        <v>0</v>
      </c>
      <c r="V345" s="19">
        <f t="shared" si="95"/>
        <v>0</v>
      </c>
      <c r="W345" s="23" t="str">
        <f t="shared" si="96"/>
        <v>ВВ</v>
      </c>
      <c r="X345" s="17">
        <f t="shared" si="97"/>
        <v>0</v>
      </c>
      <c r="Y345" s="1"/>
    </row>
    <row r="346" spans="2:26" ht="15" outlineLevel="2" x14ac:dyDescent="0.25">
      <c r="B346" s="176">
        <v>309</v>
      </c>
      <c r="C346" s="178" t="s">
        <v>349</v>
      </c>
      <c r="D346" s="170">
        <v>3640.1</v>
      </c>
      <c r="E346" s="5">
        <v>3535.67</v>
      </c>
      <c r="F346" s="13">
        <v>367.43</v>
      </c>
      <c r="G346" s="10">
        <f t="shared" si="101"/>
        <v>0.97</v>
      </c>
      <c r="H346" s="58">
        <f t="shared" si="102"/>
        <v>-3.0000000000000027E-2</v>
      </c>
      <c r="I346" s="3">
        <f t="shared" si="99"/>
        <v>38</v>
      </c>
      <c r="J346" s="58">
        <f t="shared" si="103"/>
        <v>0.55000000000000004</v>
      </c>
      <c r="K346" s="81">
        <v>13589.3</v>
      </c>
      <c r="L346" s="112">
        <f t="shared" si="104"/>
        <v>3.8</v>
      </c>
      <c r="M346" s="58">
        <f t="shared" si="105"/>
        <v>0.66</v>
      </c>
      <c r="N346" s="119">
        <v>8.952</v>
      </c>
      <c r="O346" s="59">
        <f t="shared" si="106"/>
        <v>395</v>
      </c>
      <c r="P346" s="58">
        <f t="shared" si="107"/>
        <v>1.1599999999999999</v>
      </c>
      <c r="Q346" s="64">
        <f t="shared" si="100"/>
        <v>0.52</v>
      </c>
      <c r="R346" s="64">
        <f t="shared" si="108"/>
        <v>1.8199999999999998</v>
      </c>
      <c r="S346" s="26">
        <f t="shared" ref="S346:S409" si="109">IF(Q346&gt;=$Q$37,1,2)</f>
        <v>1</v>
      </c>
      <c r="T346" s="26">
        <f t="shared" si="98"/>
        <v>10</v>
      </c>
      <c r="U346" s="23">
        <f t="shared" ref="U346:U409" si="110">IF(S346+T346=21,$U$8,0)</f>
        <v>0</v>
      </c>
      <c r="V346" s="19" t="str">
        <f t="shared" ref="V346:V409" si="111">IF(S346+T346=11,$V$8,0)</f>
        <v>АА</v>
      </c>
      <c r="W346" s="23">
        <f t="shared" ref="W346:W409" si="112">IF(S346+T346=22,$W$8,0)</f>
        <v>0</v>
      </c>
      <c r="X346" s="17">
        <f t="shared" ref="X346:X409" si="113">IF(S346+T346=12,$X$8,0)</f>
        <v>0</v>
      </c>
      <c r="Y346" s="1"/>
    </row>
    <row r="347" spans="2:26" ht="15" outlineLevel="2" x14ac:dyDescent="0.25">
      <c r="B347" s="176">
        <v>310</v>
      </c>
      <c r="C347" s="178" t="s">
        <v>350</v>
      </c>
      <c r="D347" s="170">
        <v>321.83</v>
      </c>
      <c r="E347" s="5">
        <v>249.49</v>
      </c>
      <c r="F347" s="13">
        <v>131.34</v>
      </c>
      <c r="G347" s="10">
        <f t="shared" si="101"/>
        <v>0.78</v>
      </c>
      <c r="H347" s="58">
        <f t="shared" si="102"/>
        <v>-0.21999999999999997</v>
      </c>
      <c r="I347" s="3">
        <f t="shared" si="99"/>
        <v>192</v>
      </c>
      <c r="J347" s="58">
        <f t="shared" si="103"/>
        <v>-1.26</v>
      </c>
      <c r="K347" s="81">
        <v>6808.4</v>
      </c>
      <c r="L347" s="112">
        <f t="shared" si="104"/>
        <v>27.3</v>
      </c>
      <c r="M347" s="58">
        <f t="shared" si="105"/>
        <v>-1.46</v>
      </c>
      <c r="N347" s="119">
        <v>2</v>
      </c>
      <c r="O347" s="59">
        <f t="shared" si="106"/>
        <v>125</v>
      </c>
      <c r="P347" s="58">
        <f t="shared" si="107"/>
        <v>-0.32</v>
      </c>
      <c r="Q347" s="64">
        <f t="shared" si="100"/>
        <v>-1.48</v>
      </c>
      <c r="R347" s="64">
        <f t="shared" si="108"/>
        <v>-1.78</v>
      </c>
      <c r="S347" s="26">
        <f t="shared" si="109"/>
        <v>2</v>
      </c>
      <c r="T347" s="26">
        <f t="shared" ref="T347:T410" si="114">IF(R347&gt;=$R$37,10,20)</f>
        <v>20</v>
      </c>
      <c r="U347" s="23">
        <f t="shared" si="110"/>
        <v>0</v>
      </c>
      <c r="V347" s="19">
        <f t="shared" si="111"/>
        <v>0</v>
      </c>
      <c r="W347" s="23" t="str">
        <f t="shared" si="112"/>
        <v>ВВ</v>
      </c>
      <c r="X347" s="17">
        <f t="shared" si="113"/>
        <v>0</v>
      </c>
      <c r="Y347" s="1"/>
    </row>
    <row r="348" spans="2:26" ht="15" outlineLevel="2" x14ac:dyDescent="0.25">
      <c r="B348" s="176">
        <v>311</v>
      </c>
      <c r="C348" s="178" t="s">
        <v>351</v>
      </c>
      <c r="D348" s="170">
        <v>374.06</v>
      </c>
      <c r="E348" s="5">
        <v>293.60000000000002</v>
      </c>
      <c r="F348" s="13">
        <v>118.46</v>
      </c>
      <c r="G348" s="10">
        <f t="shared" si="101"/>
        <v>0.78</v>
      </c>
      <c r="H348" s="58">
        <f t="shared" si="102"/>
        <v>-0.21999999999999997</v>
      </c>
      <c r="I348" s="3">
        <f t="shared" si="99"/>
        <v>147</v>
      </c>
      <c r="J348" s="58">
        <f t="shared" si="103"/>
        <v>-0.73</v>
      </c>
      <c r="K348" s="81">
        <v>7329.6</v>
      </c>
      <c r="L348" s="112">
        <f t="shared" si="104"/>
        <v>25</v>
      </c>
      <c r="M348" s="58">
        <f t="shared" si="105"/>
        <v>-1.25</v>
      </c>
      <c r="N348" s="119">
        <v>3.2480000000000002</v>
      </c>
      <c r="O348" s="59">
        <f t="shared" si="106"/>
        <v>90</v>
      </c>
      <c r="P348" s="58">
        <f t="shared" si="107"/>
        <v>-0.51</v>
      </c>
      <c r="Q348" s="64">
        <f t="shared" si="100"/>
        <v>-0.95</v>
      </c>
      <c r="R348" s="64">
        <f t="shared" si="108"/>
        <v>-1.76</v>
      </c>
      <c r="S348" s="26">
        <f t="shared" si="109"/>
        <v>2</v>
      </c>
      <c r="T348" s="26">
        <f t="shared" si="114"/>
        <v>20</v>
      </c>
      <c r="U348" s="23">
        <f t="shared" si="110"/>
        <v>0</v>
      </c>
      <c r="V348" s="19">
        <f t="shared" si="111"/>
        <v>0</v>
      </c>
      <c r="W348" s="23" t="str">
        <f t="shared" si="112"/>
        <v>ВВ</v>
      </c>
      <c r="X348" s="17">
        <f t="shared" si="113"/>
        <v>0</v>
      </c>
      <c r="Y348" s="1"/>
    </row>
    <row r="349" spans="2:26" ht="15" outlineLevel="2" x14ac:dyDescent="0.25">
      <c r="B349" s="176">
        <v>312</v>
      </c>
      <c r="C349" s="178" t="s">
        <v>352</v>
      </c>
      <c r="D349" s="170">
        <v>265.20999999999998</v>
      </c>
      <c r="E349" s="5">
        <v>205.32</v>
      </c>
      <c r="F349" s="13">
        <v>111.89</v>
      </c>
      <c r="G349" s="10">
        <f t="shared" si="101"/>
        <v>0.77</v>
      </c>
      <c r="H349" s="58">
        <f t="shared" si="102"/>
        <v>-0.22999999999999998</v>
      </c>
      <c r="I349" s="3">
        <f t="shared" si="99"/>
        <v>199</v>
      </c>
      <c r="J349" s="58">
        <f t="shared" si="103"/>
        <v>-1.34</v>
      </c>
      <c r="K349" s="81">
        <v>5894.7</v>
      </c>
      <c r="L349" s="112">
        <f t="shared" si="104"/>
        <v>28.7</v>
      </c>
      <c r="M349" s="58">
        <f t="shared" si="105"/>
        <v>-1.59</v>
      </c>
      <c r="N349" s="119">
        <v>0.97199999999999998</v>
      </c>
      <c r="O349" s="59">
        <f t="shared" si="106"/>
        <v>211</v>
      </c>
      <c r="P349" s="58">
        <f t="shared" si="107"/>
        <v>0.15</v>
      </c>
      <c r="Q349" s="64">
        <f t="shared" si="100"/>
        <v>-1.57</v>
      </c>
      <c r="R349" s="64">
        <f t="shared" si="108"/>
        <v>-1.4400000000000002</v>
      </c>
      <c r="S349" s="26">
        <f t="shared" si="109"/>
        <v>2</v>
      </c>
      <c r="T349" s="26">
        <f t="shared" si="114"/>
        <v>20</v>
      </c>
      <c r="U349" s="23">
        <f t="shared" si="110"/>
        <v>0</v>
      </c>
      <c r="V349" s="19">
        <f t="shared" si="111"/>
        <v>0</v>
      </c>
      <c r="W349" s="23" t="str">
        <f t="shared" si="112"/>
        <v>ВВ</v>
      </c>
      <c r="X349" s="17">
        <f t="shared" si="113"/>
        <v>0</v>
      </c>
      <c r="Y349" s="1"/>
    </row>
    <row r="350" spans="2:26" ht="15" outlineLevel="2" x14ac:dyDescent="0.25">
      <c r="B350" s="176">
        <v>313</v>
      </c>
      <c r="C350" s="178" t="s">
        <v>353</v>
      </c>
      <c r="D350" s="170">
        <v>863.24</v>
      </c>
      <c r="E350" s="5">
        <v>717.68</v>
      </c>
      <c r="F350" s="13">
        <v>408.56</v>
      </c>
      <c r="G350" s="10">
        <f t="shared" si="101"/>
        <v>0.83</v>
      </c>
      <c r="H350" s="58">
        <f t="shared" si="102"/>
        <v>-0.17000000000000004</v>
      </c>
      <c r="I350" s="3">
        <f t="shared" si="99"/>
        <v>208</v>
      </c>
      <c r="J350" s="58">
        <f t="shared" si="103"/>
        <v>-1.44</v>
      </c>
      <c r="K350" s="81">
        <v>7003.4</v>
      </c>
      <c r="L350" s="112">
        <f t="shared" si="104"/>
        <v>9.8000000000000007</v>
      </c>
      <c r="M350" s="58">
        <f t="shared" si="105"/>
        <v>0.12</v>
      </c>
      <c r="N350" s="119">
        <v>4.8760000000000003</v>
      </c>
      <c r="O350" s="59">
        <f t="shared" si="106"/>
        <v>147</v>
      </c>
      <c r="P350" s="58">
        <f t="shared" si="107"/>
        <v>-0.2</v>
      </c>
      <c r="Q350" s="64">
        <f t="shared" si="100"/>
        <v>-1.6099999999999999</v>
      </c>
      <c r="R350" s="64">
        <f t="shared" si="108"/>
        <v>-8.0000000000000016E-2</v>
      </c>
      <c r="S350" s="26">
        <f t="shared" si="109"/>
        <v>2</v>
      </c>
      <c r="T350" s="26">
        <f t="shared" si="114"/>
        <v>20</v>
      </c>
      <c r="U350" s="23">
        <f t="shared" si="110"/>
        <v>0</v>
      </c>
      <c r="V350" s="19">
        <f t="shared" si="111"/>
        <v>0</v>
      </c>
      <c r="W350" s="23" t="str">
        <f t="shared" si="112"/>
        <v>ВВ</v>
      </c>
      <c r="X350" s="17">
        <f t="shared" si="113"/>
        <v>0</v>
      </c>
      <c r="Y350" s="1"/>
    </row>
    <row r="351" spans="2:26" ht="15" outlineLevel="2" x14ac:dyDescent="0.25">
      <c r="B351" s="176">
        <v>314</v>
      </c>
      <c r="C351" s="178" t="s">
        <v>354</v>
      </c>
      <c r="D351" s="170">
        <v>2235.92</v>
      </c>
      <c r="E351" s="5">
        <v>2023.06</v>
      </c>
      <c r="F351" s="13">
        <v>936.86</v>
      </c>
      <c r="G351" s="10">
        <f t="shared" si="101"/>
        <v>0.9</v>
      </c>
      <c r="H351" s="58">
        <f t="shared" si="102"/>
        <v>-9.9999999999999978E-2</v>
      </c>
      <c r="I351" s="3">
        <f t="shared" si="99"/>
        <v>169</v>
      </c>
      <c r="J351" s="58">
        <f t="shared" si="103"/>
        <v>-0.99</v>
      </c>
      <c r="K351" s="81">
        <v>13238.1</v>
      </c>
      <c r="L351" s="112">
        <f t="shared" si="104"/>
        <v>6.5</v>
      </c>
      <c r="M351" s="58">
        <f t="shared" si="105"/>
        <v>0.41</v>
      </c>
      <c r="N351" s="119">
        <v>11.04</v>
      </c>
      <c r="O351" s="59">
        <f t="shared" si="106"/>
        <v>183</v>
      </c>
      <c r="P351" s="58">
        <f t="shared" si="107"/>
        <v>0</v>
      </c>
      <c r="Q351" s="64">
        <f t="shared" si="100"/>
        <v>-1.0899999999999999</v>
      </c>
      <c r="R351" s="64">
        <f t="shared" si="108"/>
        <v>0.41</v>
      </c>
      <c r="S351" s="26">
        <f t="shared" si="109"/>
        <v>2</v>
      </c>
      <c r="T351" s="26">
        <f t="shared" si="114"/>
        <v>10</v>
      </c>
      <c r="U351" s="23">
        <f t="shared" si="110"/>
        <v>0</v>
      </c>
      <c r="V351" s="19">
        <f t="shared" si="111"/>
        <v>0</v>
      </c>
      <c r="W351" s="23">
        <f t="shared" si="112"/>
        <v>0</v>
      </c>
      <c r="X351" s="17" t="str">
        <f t="shared" si="113"/>
        <v>ВА</v>
      </c>
      <c r="Y351" s="1"/>
    </row>
    <row r="352" spans="2:26" ht="15" outlineLevel="2" x14ac:dyDescent="0.25">
      <c r="B352" s="176">
        <v>315</v>
      </c>
      <c r="C352" s="178" t="s">
        <v>355</v>
      </c>
      <c r="D352" s="170">
        <v>381.28</v>
      </c>
      <c r="E352" s="5">
        <v>340.36</v>
      </c>
      <c r="F352" s="13">
        <v>120.92</v>
      </c>
      <c r="G352" s="10">
        <f t="shared" si="101"/>
        <v>0.89</v>
      </c>
      <c r="H352" s="58">
        <f t="shared" si="102"/>
        <v>-0.10999999999999999</v>
      </c>
      <c r="I352" s="3">
        <f t="shared" si="99"/>
        <v>130</v>
      </c>
      <c r="J352" s="58">
        <f t="shared" si="103"/>
        <v>-0.53</v>
      </c>
      <c r="K352" s="81">
        <v>6672.5</v>
      </c>
      <c r="L352" s="112">
        <f t="shared" si="104"/>
        <v>19.600000000000001</v>
      </c>
      <c r="M352" s="58">
        <f t="shared" si="105"/>
        <v>-0.77</v>
      </c>
      <c r="N352" s="119">
        <v>3</v>
      </c>
      <c r="O352" s="59">
        <f t="shared" si="106"/>
        <v>113</v>
      </c>
      <c r="P352" s="58">
        <f t="shared" si="107"/>
        <v>-0.38</v>
      </c>
      <c r="Q352" s="64">
        <f t="shared" si="100"/>
        <v>-0.64</v>
      </c>
      <c r="R352" s="64">
        <f t="shared" si="108"/>
        <v>-1.1499999999999999</v>
      </c>
      <c r="S352" s="26">
        <f t="shared" si="109"/>
        <v>2</v>
      </c>
      <c r="T352" s="26">
        <f t="shared" si="114"/>
        <v>20</v>
      </c>
      <c r="U352" s="23">
        <f t="shared" si="110"/>
        <v>0</v>
      </c>
      <c r="V352" s="19">
        <f t="shared" si="111"/>
        <v>0</v>
      </c>
      <c r="W352" s="23" t="str">
        <f t="shared" si="112"/>
        <v>ВВ</v>
      </c>
      <c r="X352" s="17">
        <f t="shared" si="113"/>
        <v>0</v>
      </c>
      <c r="Y352" s="1"/>
    </row>
    <row r="353" spans="2:26" ht="15" outlineLevel="2" x14ac:dyDescent="0.25">
      <c r="B353" s="176">
        <v>316</v>
      </c>
      <c r="C353" s="178" t="s">
        <v>356</v>
      </c>
      <c r="D353" s="170">
        <v>1202.0999999999999</v>
      </c>
      <c r="E353" s="5">
        <v>1098.17</v>
      </c>
      <c r="F353" s="13">
        <v>603.92999999999995</v>
      </c>
      <c r="G353" s="10">
        <f t="shared" si="101"/>
        <v>0.91</v>
      </c>
      <c r="H353" s="58">
        <f t="shared" si="102"/>
        <v>-8.9999999999999969E-2</v>
      </c>
      <c r="I353" s="3">
        <f t="shared" si="99"/>
        <v>201</v>
      </c>
      <c r="J353" s="58">
        <f t="shared" si="103"/>
        <v>-1.36</v>
      </c>
      <c r="K353" s="81">
        <v>10301.200000000001</v>
      </c>
      <c r="L353" s="112">
        <f t="shared" si="104"/>
        <v>9.4</v>
      </c>
      <c r="M353" s="58">
        <f t="shared" si="105"/>
        <v>0.15</v>
      </c>
      <c r="N353" s="119">
        <v>6.8719999999999999</v>
      </c>
      <c r="O353" s="59">
        <f t="shared" si="106"/>
        <v>160</v>
      </c>
      <c r="P353" s="58">
        <f t="shared" si="107"/>
        <v>-0.13</v>
      </c>
      <c r="Q353" s="64">
        <f t="shared" si="100"/>
        <v>-1.4500000000000002</v>
      </c>
      <c r="R353" s="64">
        <f t="shared" si="108"/>
        <v>1.999999999999999E-2</v>
      </c>
      <c r="S353" s="26">
        <f t="shared" si="109"/>
        <v>2</v>
      </c>
      <c r="T353" s="26">
        <f t="shared" si="114"/>
        <v>10</v>
      </c>
      <c r="U353" s="23">
        <f t="shared" si="110"/>
        <v>0</v>
      </c>
      <c r="V353" s="19">
        <f t="shared" si="111"/>
        <v>0</v>
      </c>
      <c r="W353" s="23">
        <f t="shared" si="112"/>
        <v>0</v>
      </c>
      <c r="X353" s="17" t="str">
        <f t="shared" si="113"/>
        <v>ВА</v>
      </c>
      <c r="Y353" s="1"/>
    </row>
    <row r="354" spans="2:26" ht="15" outlineLevel="2" x14ac:dyDescent="0.25">
      <c r="B354" s="176">
        <v>317</v>
      </c>
      <c r="C354" s="178" t="s">
        <v>357</v>
      </c>
      <c r="D354" s="170">
        <v>328.51</v>
      </c>
      <c r="E354" s="5">
        <v>263.51</v>
      </c>
      <c r="F354" s="13">
        <v>122</v>
      </c>
      <c r="G354" s="10">
        <f t="shared" si="101"/>
        <v>0.8</v>
      </c>
      <c r="H354" s="58">
        <f t="shared" si="102"/>
        <v>-0.19999999999999996</v>
      </c>
      <c r="I354" s="3">
        <f t="shared" si="99"/>
        <v>169</v>
      </c>
      <c r="J354" s="58">
        <f t="shared" si="103"/>
        <v>-0.99</v>
      </c>
      <c r="K354" s="81">
        <v>6678.7</v>
      </c>
      <c r="L354" s="112">
        <f t="shared" si="104"/>
        <v>25.3</v>
      </c>
      <c r="M354" s="58">
        <f t="shared" si="105"/>
        <v>-1.28</v>
      </c>
      <c r="N354" s="119">
        <v>2.04</v>
      </c>
      <c r="O354" s="59">
        <f t="shared" si="106"/>
        <v>129</v>
      </c>
      <c r="P354" s="58">
        <f t="shared" si="107"/>
        <v>-0.3</v>
      </c>
      <c r="Q354" s="64">
        <f t="shared" si="100"/>
        <v>-1.19</v>
      </c>
      <c r="R354" s="64">
        <f t="shared" si="108"/>
        <v>-1.58</v>
      </c>
      <c r="S354" s="26">
        <f t="shared" si="109"/>
        <v>2</v>
      </c>
      <c r="T354" s="26">
        <f t="shared" si="114"/>
        <v>20</v>
      </c>
      <c r="U354" s="23">
        <f t="shared" si="110"/>
        <v>0</v>
      </c>
      <c r="V354" s="19">
        <f t="shared" si="111"/>
        <v>0</v>
      </c>
      <c r="W354" s="23" t="str">
        <f t="shared" si="112"/>
        <v>ВВ</v>
      </c>
      <c r="X354" s="17">
        <f t="shared" si="113"/>
        <v>0</v>
      </c>
      <c r="Y354" s="1"/>
    </row>
    <row r="355" spans="2:26" ht="15" outlineLevel="2" x14ac:dyDescent="0.25">
      <c r="B355" s="176">
        <v>318</v>
      </c>
      <c r="C355" s="178" t="s">
        <v>358</v>
      </c>
      <c r="D355" s="170">
        <v>2114.08</v>
      </c>
      <c r="E355" s="5">
        <v>1914.27</v>
      </c>
      <c r="F355" s="13">
        <v>961.81</v>
      </c>
      <c r="G355" s="10">
        <f t="shared" si="101"/>
        <v>0.91</v>
      </c>
      <c r="H355" s="58">
        <f t="shared" si="102"/>
        <v>-8.9999999999999969E-2</v>
      </c>
      <c r="I355" s="3">
        <f t="shared" si="99"/>
        <v>183</v>
      </c>
      <c r="J355" s="58">
        <f t="shared" si="103"/>
        <v>-1.1499999999999999</v>
      </c>
      <c r="K355" s="81">
        <v>11321.7</v>
      </c>
      <c r="L355" s="112">
        <f t="shared" si="104"/>
        <v>5.9</v>
      </c>
      <c r="M355" s="58">
        <f t="shared" si="105"/>
        <v>0.47</v>
      </c>
      <c r="N355" s="119">
        <v>10.992000000000001</v>
      </c>
      <c r="O355" s="59">
        <f t="shared" si="106"/>
        <v>174</v>
      </c>
      <c r="P355" s="58">
        <f t="shared" si="107"/>
        <v>-0.05</v>
      </c>
      <c r="Q355" s="64">
        <f t="shared" si="100"/>
        <v>-1.2399999999999998</v>
      </c>
      <c r="R355" s="64">
        <f t="shared" si="108"/>
        <v>0.42</v>
      </c>
      <c r="S355" s="26">
        <f t="shared" si="109"/>
        <v>2</v>
      </c>
      <c r="T355" s="26">
        <f t="shared" si="114"/>
        <v>10</v>
      </c>
      <c r="U355" s="23">
        <f t="shared" si="110"/>
        <v>0</v>
      </c>
      <c r="V355" s="19">
        <f t="shared" si="111"/>
        <v>0</v>
      </c>
      <c r="W355" s="23">
        <f t="shared" si="112"/>
        <v>0</v>
      </c>
      <c r="X355" s="17" t="str">
        <f t="shared" si="113"/>
        <v>ВА</v>
      </c>
      <c r="Y355" s="1"/>
    </row>
    <row r="356" spans="2:26" ht="15" outlineLevel="2" x14ac:dyDescent="0.25">
      <c r="B356" s="176">
        <v>319</v>
      </c>
      <c r="C356" s="178" t="s">
        <v>359</v>
      </c>
      <c r="D356" s="170">
        <v>665.05</v>
      </c>
      <c r="E356" s="5">
        <v>519.97</v>
      </c>
      <c r="F356" s="13">
        <v>430.08</v>
      </c>
      <c r="G356" s="10">
        <f t="shared" si="101"/>
        <v>0.78</v>
      </c>
      <c r="H356" s="58">
        <f t="shared" si="102"/>
        <v>-0.21999999999999997</v>
      </c>
      <c r="I356" s="3">
        <f t="shared" si="99"/>
        <v>302</v>
      </c>
      <c r="J356" s="58">
        <f t="shared" si="103"/>
        <v>-2.5499999999999998</v>
      </c>
      <c r="K356" s="81">
        <v>8060.9</v>
      </c>
      <c r="L356" s="112">
        <f t="shared" si="104"/>
        <v>15.5</v>
      </c>
      <c r="M356" s="58">
        <f t="shared" si="105"/>
        <v>-0.4</v>
      </c>
      <c r="N356" s="119">
        <v>2.9119999999999999</v>
      </c>
      <c r="O356" s="59">
        <f t="shared" si="106"/>
        <v>179</v>
      </c>
      <c r="P356" s="58">
        <f t="shared" si="107"/>
        <v>-0.02</v>
      </c>
      <c r="Q356" s="64">
        <f t="shared" si="100"/>
        <v>-2.7699999999999996</v>
      </c>
      <c r="R356" s="64">
        <f t="shared" si="108"/>
        <v>-0.42000000000000004</v>
      </c>
      <c r="S356" s="26">
        <f t="shared" si="109"/>
        <v>2</v>
      </c>
      <c r="T356" s="26">
        <f t="shared" si="114"/>
        <v>20</v>
      </c>
      <c r="U356" s="23">
        <f t="shared" si="110"/>
        <v>0</v>
      </c>
      <c r="V356" s="19">
        <f t="shared" si="111"/>
        <v>0</v>
      </c>
      <c r="W356" s="23" t="str">
        <f t="shared" si="112"/>
        <v>ВВ</v>
      </c>
      <c r="X356" s="17">
        <f t="shared" si="113"/>
        <v>0</v>
      </c>
      <c r="Y356" s="1"/>
    </row>
    <row r="357" spans="2:26" ht="15" outlineLevel="2" x14ac:dyDescent="0.25">
      <c r="B357" s="176">
        <v>320</v>
      </c>
      <c r="C357" s="178" t="s">
        <v>360</v>
      </c>
      <c r="D357" s="170">
        <v>516.66999999999996</v>
      </c>
      <c r="E357" s="5">
        <v>415.44</v>
      </c>
      <c r="F357" s="13">
        <v>211.22</v>
      </c>
      <c r="G357" s="10">
        <f t="shared" si="101"/>
        <v>0.8</v>
      </c>
      <c r="H357" s="58">
        <f t="shared" si="102"/>
        <v>-0.19999999999999996</v>
      </c>
      <c r="I357" s="3">
        <f t="shared" si="99"/>
        <v>186</v>
      </c>
      <c r="J357" s="58">
        <f t="shared" si="103"/>
        <v>-1.19</v>
      </c>
      <c r="K357" s="81">
        <v>7399.8</v>
      </c>
      <c r="L357" s="112">
        <f t="shared" si="104"/>
        <v>17.8</v>
      </c>
      <c r="M357" s="58">
        <f t="shared" si="105"/>
        <v>-0.6</v>
      </c>
      <c r="N357" s="119">
        <v>2.8719999999999999</v>
      </c>
      <c r="O357" s="59">
        <f t="shared" si="106"/>
        <v>145</v>
      </c>
      <c r="P357" s="58">
        <f t="shared" si="107"/>
        <v>-0.21</v>
      </c>
      <c r="Q357" s="64">
        <f t="shared" si="100"/>
        <v>-1.39</v>
      </c>
      <c r="R357" s="64">
        <f t="shared" si="108"/>
        <v>-0.80999999999999994</v>
      </c>
      <c r="S357" s="26">
        <f t="shared" si="109"/>
        <v>2</v>
      </c>
      <c r="T357" s="26">
        <f t="shared" si="114"/>
        <v>20</v>
      </c>
      <c r="U357" s="23">
        <f t="shared" si="110"/>
        <v>0</v>
      </c>
      <c r="V357" s="19">
        <f t="shared" si="111"/>
        <v>0</v>
      </c>
      <c r="W357" s="23" t="str">
        <f t="shared" si="112"/>
        <v>ВВ</v>
      </c>
      <c r="X357" s="17">
        <f t="shared" si="113"/>
        <v>0</v>
      </c>
      <c r="Y357" s="1"/>
    </row>
    <row r="358" spans="2:26" ht="15" outlineLevel="2" x14ac:dyDescent="0.25">
      <c r="B358" s="176">
        <v>321</v>
      </c>
      <c r="C358" s="178" t="s">
        <v>361</v>
      </c>
      <c r="D358" s="170">
        <v>579.57000000000005</v>
      </c>
      <c r="E358" s="5">
        <v>480.41</v>
      </c>
      <c r="F358" s="13">
        <v>277.14999999999998</v>
      </c>
      <c r="G358" s="10">
        <f t="shared" si="101"/>
        <v>0.83</v>
      </c>
      <c r="H358" s="58">
        <f t="shared" si="102"/>
        <v>-0.17000000000000004</v>
      </c>
      <c r="I358" s="3">
        <f t="shared" ref="I358:I421" si="115">ROUND(F358/E358*365,0)</f>
        <v>211</v>
      </c>
      <c r="J358" s="58">
        <f t="shared" si="103"/>
        <v>-1.48</v>
      </c>
      <c r="K358" s="81">
        <v>6625.3</v>
      </c>
      <c r="L358" s="112">
        <f t="shared" si="104"/>
        <v>13.8</v>
      </c>
      <c r="M358" s="58">
        <f t="shared" si="105"/>
        <v>-0.24</v>
      </c>
      <c r="N358" s="119">
        <v>1.944</v>
      </c>
      <c r="O358" s="59">
        <f t="shared" si="106"/>
        <v>247</v>
      </c>
      <c r="P358" s="58">
        <f t="shared" si="107"/>
        <v>0.35</v>
      </c>
      <c r="Q358" s="64">
        <f t="shared" ref="Q358:Q421" si="116">H358+J358</f>
        <v>-1.65</v>
      </c>
      <c r="R358" s="64">
        <f t="shared" si="108"/>
        <v>0.10999999999999999</v>
      </c>
      <c r="S358" s="26">
        <f t="shared" si="109"/>
        <v>2</v>
      </c>
      <c r="T358" s="26">
        <f t="shared" si="114"/>
        <v>10</v>
      </c>
      <c r="U358" s="23">
        <f t="shared" si="110"/>
        <v>0</v>
      </c>
      <c r="V358" s="19">
        <f t="shared" si="111"/>
        <v>0</v>
      </c>
      <c r="W358" s="23">
        <f t="shared" si="112"/>
        <v>0</v>
      </c>
      <c r="X358" s="17" t="str">
        <f t="shared" si="113"/>
        <v>ВА</v>
      </c>
      <c r="Y358" s="1"/>
    </row>
    <row r="359" spans="2:26" ht="15" outlineLevel="2" x14ac:dyDescent="0.25">
      <c r="B359" s="176">
        <v>322</v>
      </c>
      <c r="C359" s="178" t="s">
        <v>362</v>
      </c>
      <c r="D359" s="170">
        <v>554.15</v>
      </c>
      <c r="E359" s="5">
        <v>527.63</v>
      </c>
      <c r="F359" s="13">
        <v>139.52000000000001</v>
      </c>
      <c r="G359" s="10">
        <f t="shared" ref="G359:G422" si="117">IF(E359&gt;0,ROUND((E359/D359),2),0)</f>
        <v>0.95</v>
      </c>
      <c r="H359" s="58">
        <f t="shared" ref="H359:H422" si="118">G359-$G$37</f>
        <v>-5.0000000000000044E-2</v>
      </c>
      <c r="I359" s="3">
        <f t="shared" si="115"/>
        <v>97</v>
      </c>
      <c r="J359" s="58">
        <f t="shared" ref="J359:J422" si="119">-(ROUND(I359/$I$37-100%,2))</f>
        <v>-0.14000000000000001</v>
      </c>
      <c r="K359" s="81">
        <v>8214.6</v>
      </c>
      <c r="L359" s="112">
        <f t="shared" ref="L359:L422" si="120">ROUND(K359/E359,1)</f>
        <v>15.6</v>
      </c>
      <c r="M359" s="58">
        <f t="shared" ref="M359:M422" si="121">-ROUND(L359/$L$37-100%,2)</f>
        <v>-0.41</v>
      </c>
      <c r="N359" s="119">
        <v>4.3280000000000003</v>
      </c>
      <c r="O359" s="59">
        <f t="shared" ref="O359:O422" si="122">ROUND((E359/N359),0)</f>
        <v>122</v>
      </c>
      <c r="P359" s="58">
        <f t="shared" ref="P359:P422" si="123">ROUND(O359/$O$37-100%,2)</f>
        <v>-0.33</v>
      </c>
      <c r="Q359" s="64">
        <f t="shared" si="116"/>
        <v>-0.19000000000000006</v>
      </c>
      <c r="R359" s="64">
        <f t="shared" si="108"/>
        <v>-0.74</v>
      </c>
      <c r="S359" s="26">
        <f t="shared" si="109"/>
        <v>2</v>
      </c>
      <c r="T359" s="26">
        <f t="shared" si="114"/>
        <v>20</v>
      </c>
      <c r="U359" s="23">
        <f t="shared" si="110"/>
        <v>0</v>
      </c>
      <c r="V359" s="19">
        <f t="shared" si="111"/>
        <v>0</v>
      </c>
      <c r="W359" s="23" t="str">
        <f t="shared" si="112"/>
        <v>ВВ</v>
      </c>
      <c r="X359" s="17">
        <f t="shared" si="113"/>
        <v>0</v>
      </c>
      <c r="Y359" s="1"/>
    </row>
    <row r="360" spans="2:26" ht="15" outlineLevel="2" x14ac:dyDescent="0.25">
      <c r="B360" s="176">
        <v>323</v>
      </c>
      <c r="C360" s="178" t="s">
        <v>363</v>
      </c>
      <c r="D360" s="170">
        <v>2956.97</v>
      </c>
      <c r="E360" s="5">
        <v>2585.79</v>
      </c>
      <c r="F360" s="13">
        <v>665.18</v>
      </c>
      <c r="G360" s="10">
        <f t="shared" si="117"/>
        <v>0.87</v>
      </c>
      <c r="H360" s="58">
        <f t="shared" si="118"/>
        <v>-0.13</v>
      </c>
      <c r="I360" s="3">
        <f t="shared" si="115"/>
        <v>94</v>
      </c>
      <c r="J360" s="58">
        <f t="shared" si="119"/>
        <v>-0.1</v>
      </c>
      <c r="K360" s="81">
        <v>12397.1</v>
      </c>
      <c r="L360" s="112">
        <f t="shared" si="120"/>
        <v>4.8</v>
      </c>
      <c r="M360" s="58">
        <f t="shared" si="121"/>
        <v>0.56999999999999995</v>
      </c>
      <c r="N360" s="119">
        <v>9.8279999999999994</v>
      </c>
      <c r="O360" s="59">
        <f t="shared" si="122"/>
        <v>263</v>
      </c>
      <c r="P360" s="58">
        <f t="shared" si="123"/>
        <v>0.44</v>
      </c>
      <c r="Q360" s="64">
        <f t="shared" si="116"/>
        <v>-0.23</v>
      </c>
      <c r="R360" s="64">
        <f t="shared" si="108"/>
        <v>1.01</v>
      </c>
      <c r="S360" s="26">
        <f t="shared" si="109"/>
        <v>2</v>
      </c>
      <c r="T360" s="26">
        <f t="shared" si="114"/>
        <v>10</v>
      </c>
      <c r="U360" s="23">
        <f t="shared" si="110"/>
        <v>0</v>
      </c>
      <c r="V360" s="19">
        <f t="shared" si="111"/>
        <v>0</v>
      </c>
      <c r="W360" s="23">
        <f t="shared" si="112"/>
        <v>0</v>
      </c>
      <c r="X360" s="17" t="str">
        <f t="shared" si="113"/>
        <v>ВА</v>
      </c>
      <c r="Y360" s="1"/>
    </row>
    <row r="361" spans="2:26" ht="15" outlineLevel="2" x14ac:dyDescent="0.25">
      <c r="B361" s="176">
        <v>324</v>
      </c>
      <c r="C361" s="178" t="s">
        <v>364</v>
      </c>
      <c r="D361" s="170">
        <v>492.15</v>
      </c>
      <c r="E361" s="5">
        <v>287.97000000000003</v>
      </c>
      <c r="F361" s="13">
        <v>333.18</v>
      </c>
      <c r="G361" s="10">
        <f t="shared" si="117"/>
        <v>0.59</v>
      </c>
      <c r="H361" s="58">
        <f t="shared" si="118"/>
        <v>-0.41000000000000003</v>
      </c>
      <c r="I361" s="3">
        <f t="shared" si="115"/>
        <v>422</v>
      </c>
      <c r="J361" s="58">
        <f t="shared" si="119"/>
        <v>-3.96</v>
      </c>
      <c r="K361" s="81">
        <v>6481</v>
      </c>
      <c r="L361" s="112">
        <f t="shared" si="120"/>
        <v>22.5</v>
      </c>
      <c r="M361" s="58">
        <f t="shared" si="121"/>
        <v>-1.03</v>
      </c>
      <c r="N361" s="119">
        <v>1.784</v>
      </c>
      <c r="O361" s="59">
        <f t="shared" si="122"/>
        <v>161</v>
      </c>
      <c r="P361" s="58">
        <f t="shared" si="123"/>
        <v>-0.12</v>
      </c>
      <c r="Q361" s="64">
        <f t="shared" si="116"/>
        <v>-4.37</v>
      </c>
      <c r="R361" s="64">
        <f t="shared" si="108"/>
        <v>-1.1499999999999999</v>
      </c>
      <c r="S361" s="26">
        <f t="shared" si="109"/>
        <v>2</v>
      </c>
      <c r="T361" s="26">
        <f t="shared" si="114"/>
        <v>20</v>
      </c>
      <c r="U361" s="23">
        <f t="shared" si="110"/>
        <v>0</v>
      </c>
      <c r="V361" s="19">
        <f t="shared" si="111"/>
        <v>0</v>
      </c>
      <c r="W361" s="23" t="str">
        <f t="shared" si="112"/>
        <v>ВВ</v>
      </c>
      <c r="X361" s="17">
        <f t="shared" si="113"/>
        <v>0</v>
      </c>
      <c r="Y361" s="1"/>
    </row>
    <row r="362" spans="2:26" ht="15" outlineLevel="2" x14ac:dyDescent="0.25">
      <c r="B362" s="176">
        <v>325</v>
      </c>
      <c r="C362" s="178" t="s">
        <v>365</v>
      </c>
      <c r="D362" s="170">
        <v>3560.99</v>
      </c>
      <c r="E362" s="5">
        <v>2915.01</v>
      </c>
      <c r="F362" s="13">
        <v>1866.98</v>
      </c>
      <c r="G362" s="10">
        <f t="shared" si="117"/>
        <v>0.82</v>
      </c>
      <c r="H362" s="58">
        <f t="shared" si="118"/>
        <v>-0.18000000000000005</v>
      </c>
      <c r="I362" s="3">
        <f t="shared" si="115"/>
        <v>234</v>
      </c>
      <c r="J362" s="58">
        <f t="shared" si="119"/>
        <v>-1.75</v>
      </c>
      <c r="K362" s="81">
        <v>12295.3</v>
      </c>
      <c r="L362" s="112">
        <f t="shared" si="120"/>
        <v>4.2</v>
      </c>
      <c r="M362" s="58">
        <f t="shared" si="121"/>
        <v>0.62</v>
      </c>
      <c r="N362" s="119">
        <v>13</v>
      </c>
      <c r="O362" s="59">
        <f t="shared" si="122"/>
        <v>224</v>
      </c>
      <c r="P362" s="58">
        <f t="shared" si="123"/>
        <v>0.22</v>
      </c>
      <c r="Q362" s="64">
        <f t="shared" si="116"/>
        <v>-1.9300000000000002</v>
      </c>
      <c r="R362" s="64">
        <f t="shared" si="108"/>
        <v>0.84</v>
      </c>
      <c r="S362" s="26">
        <f t="shared" si="109"/>
        <v>2</v>
      </c>
      <c r="T362" s="26">
        <f t="shared" si="114"/>
        <v>10</v>
      </c>
      <c r="U362" s="23">
        <f t="shared" si="110"/>
        <v>0</v>
      </c>
      <c r="V362" s="19">
        <f t="shared" si="111"/>
        <v>0</v>
      </c>
      <c r="W362" s="23">
        <f t="shared" si="112"/>
        <v>0</v>
      </c>
      <c r="X362" s="17" t="str">
        <f t="shared" si="113"/>
        <v>ВА</v>
      </c>
      <c r="Y362" s="1"/>
    </row>
    <row r="363" spans="2:26" ht="15" outlineLevel="2" x14ac:dyDescent="0.25">
      <c r="B363" s="176">
        <v>326</v>
      </c>
      <c r="C363" s="178" t="s">
        <v>366</v>
      </c>
      <c r="D363" s="170">
        <v>490.84</v>
      </c>
      <c r="E363" s="5">
        <v>419.69</v>
      </c>
      <c r="F363" s="13">
        <v>176.16</v>
      </c>
      <c r="G363" s="10">
        <f t="shared" si="117"/>
        <v>0.86</v>
      </c>
      <c r="H363" s="58">
        <f t="shared" si="118"/>
        <v>-0.14000000000000001</v>
      </c>
      <c r="I363" s="3">
        <f t="shared" si="115"/>
        <v>153</v>
      </c>
      <c r="J363" s="58">
        <f t="shared" si="119"/>
        <v>-0.8</v>
      </c>
      <c r="K363" s="81">
        <v>8828.7000000000007</v>
      </c>
      <c r="L363" s="112">
        <f t="shared" si="120"/>
        <v>21</v>
      </c>
      <c r="M363" s="58">
        <f t="shared" si="121"/>
        <v>-0.89</v>
      </c>
      <c r="N363" s="119">
        <v>3.6760000000000002</v>
      </c>
      <c r="O363" s="59">
        <f t="shared" si="122"/>
        <v>114</v>
      </c>
      <c r="P363" s="58">
        <f t="shared" si="123"/>
        <v>-0.38</v>
      </c>
      <c r="Q363" s="64">
        <f t="shared" si="116"/>
        <v>-0.94000000000000006</v>
      </c>
      <c r="R363" s="64">
        <f t="shared" si="108"/>
        <v>-1.27</v>
      </c>
      <c r="S363" s="26">
        <f t="shared" si="109"/>
        <v>2</v>
      </c>
      <c r="T363" s="26">
        <f t="shared" si="114"/>
        <v>20</v>
      </c>
      <c r="U363" s="23">
        <f t="shared" si="110"/>
        <v>0</v>
      </c>
      <c r="V363" s="19">
        <f t="shared" si="111"/>
        <v>0</v>
      </c>
      <c r="W363" s="23" t="str">
        <f t="shared" si="112"/>
        <v>ВВ</v>
      </c>
      <c r="X363" s="17">
        <f t="shared" si="113"/>
        <v>0</v>
      </c>
      <c r="Y363" s="1"/>
    </row>
    <row r="364" spans="2:26" ht="15" outlineLevel="2" x14ac:dyDescent="0.25">
      <c r="B364" s="176">
        <v>327</v>
      </c>
      <c r="C364" s="178" t="s">
        <v>367</v>
      </c>
      <c r="D364" s="170">
        <v>375.47</v>
      </c>
      <c r="E364" s="5">
        <v>299.39</v>
      </c>
      <c r="F364" s="13">
        <v>202.08</v>
      </c>
      <c r="G364" s="10">
        <f t="shared" si="117"/>
        <v>0.8</v>
      </c>
      <c r="H364" s="58">
        <f t="shared" si="118"/>
        <v>-0.19999999999999996</v>
      </c>
      <c r="I364" s="3">
        <f t="shared" si="115"/>
        <v>246</v>
      </c>
      <c r="J364" s="58">
        <f t="shared" si="119"/>
        <v>-1.89</v>
      </c>
      <c r="K364" s="81">
        <v>4512.5</v>
      </c>
      <c r="L364" s="112">
        <f t="shared" si="120"/>
        <v>15.1</v>
      </c>
      <c r="M364" s="58">
        <f t="shared" si="121"/>
        <v>-0.36</v>
      </c>
      <c r="N364" s="119">
        <v>2</v>
      </c>
      <c r="O364" s="59">
        <f t="shared" si="122"/>
        <v>150</v>
      </c>
      <c r="P364" s="58">
        <f t="shared" si="123"/>
        <v>-0.18</v>
      </c>
      <c r="Q364" s="64">
        <f t="shared" si="116"/>
        <v>-2.09</v>
      </c>
      <c r="R364" s="64">
        <f t="shared" ref="R364:R427" si="124">M364+P364</f>
        <v>-0.54</v>
      </c>
      <c r="S364" s="26">
        <f t="shared" si="109"/>
        <v>2</v>
      </c>
      <c r="T364" s="26">
        <f t="shared" si="114"/>
        <v>20</v>
      </c>
      <c r="U364" s="23">
        <f t="shared" si="110"/>
        <v>0</v>
      </c>
      <c r="V364" s="19">
        <f t="shared" si="111"/>
        <v>0</v>
      </c>
      <c r="W364" s="23" t="str">
        <f t="shared" si="112"/>
        <v>ВВ</v>
      </c>
      <c r="X364" s="17">
        <f t="shared" si="113"/>
        <v>0</v>
      </c>
      <c r="Y364" s="1"/>
      <c r="Z364" s="160"/>
    </row>
    <row r="365" spans="2:26" ht="15" outlineLevel="2" x14ac:dyDescent="0.25">
      <c r="B365" s="176">
        <v>328</v>
      </c>
      <c r="C365" s="178" t="s">
        <v>368</v>
      </c>
      <c r="D365" s="170">
        <v>510.55</v>
      </c>
      <c r="E365" s="5">
        <v>518.28</v>
      </c>
      <c r="F365" s="13">
        <v>162.27000000000001</v>
      </c>
      <c r="G365" s="10">
        <f t="shared" si="117"/>
        <v>1.02</v>
      </c>
      <c r="H365" s="58">
        <f t="shared" si="118"/>
        <v>2.0000000000000018E-2</v>
      </c>
      <c r="I365" s="3">
        <f t="shared" si="115"/>
        <v>114</v>
      </c>
      <c r="J365" s="58">
        <f t="shared" si="119"/>
        <v>-0.34</v>
      </c>
      <c r="K365" s="81">
        <v>6217.8</v>
      </c>
      <c r="L365" s="112">
        <f t="shared" si="120"/>
        <v>12</v>
      </c>
      <c r="M365" s="58">
        <f t="shared" si="121"/>
        <v>-0.08</v>
      </c>
      <c r="N365" s="119">
        <v>3.444</v>
      </c>
      <c r="O365" s="59">
        <f t="shared" si="122"/>
        <v>150</v>
      </c>
      <c r="P365" s="58">
        <f t="shared" si="123"/>
        <v>-0.18</v>
      </c>
      <c r="Q365" s="64">
        <f t="shared" si="116"/>
        <v>-0.32</v>
      </c>
      <c r="R365" s="64">
        <f t="shared" si="124"/>
        <v>-0.26</v>
      </c>
      <c r="S365" s="26">
        <f t="shared" si="109"/>
        <v>2</v>
      </c>
      <c r="T365" s="26">
        <f t="shared" si="114"/>
        <v>20</v>
      </c>
      <c r="U365" s="23">
        <f t="shared" si="110"/>
        <v>0</v>
      </c>
      <c r="V365" s="19">
        <f t="shared" si="111"/>
        <v>0</v>
      </c>
      <c r="W365" s="23" t="str">
        <f t="shared" si="112"/>
        <v>ВВ</v>
      </c>
      <c r="X365" s="17">
        <f t="shared" si="113"/>
        <v>0</v>
      </c>
      <c r="Y365" s="1"/>
    </row>
    <row r="366" spans="2:26" ht="15" outlineLevel="2" x14ac:dyDescent="0.25">
      <c r="B366" s="176">
        <v>329</v>
      </c>
      <c r="C366" s="178" t="s">
        <v>369</v>
      </c>
      <c r="D366" s="170">
        <v>695.78</v>
      </c>
      <c r="E366" s="5">
        <v>546.07000000000005</v>
      </c>
      <c r="F366" s="13">
        <v>252.71</v>
      </c>
      <c r="G366" s="10">
        <f t="shared" si="117"/>
        <v>0.78</v>
      </c>
      <c r="H366" s="58">
        <f t="shared" si="118"/>
        <v>-0.21999999999999997</v>
      </c>
      <c r="I366" s="3">
        <f t="shared" si="115"/>
        <v>169</v>
      </c>
      <c r="J366" s="58">
        <f t="shared" si="119"/>
        <v>-0.99</v>
      </c>
      <c r="K366" s="81">
        <v>8527</v>
      </c>
      <c r="L366" s="112">
        <f t="shared" si="120"/>
        <v>15.6</v>
      </c>
      <c r="M366" s="58">
        <f t="shared" si="121"/>
        <v>-0.41</v>
      </c>
      <c r="N366" s="119">
        <v>4.2640000000000002</v>
      </c>
      <c r="O366" s="59">
        <f t="shared" si="122"/>
        <v>128</v>
      </c>
      <c r="P366" s="58">
        <f t="shared" si="123"/>
        <v>-0.3</v>
      </c>
      <c r="Q366" s="64">
        <f t="shared" si="116"/>
        <v>-1.21</v>
      </c>
      <c r="R366" s="64">
        <f t="shared" si="124"/>
        <v>-0.71</v>
      </c>
      <c r="S366" s="26">
        <f t="shared" si="109"/>
        <v>2</v>
      </c>
      <c r="T366" s="26">
        <f t="shared" si="114"/>
        <v>20</v>
      </c>
      <c r="U366" s="23">
        <f t="shared" si="110"/>
        <v>0</v>
      </c>
      <c r="V366" s="19">
        <f t="shared" si="111"/>
        <v>0</v>
      </c>
      <c r="W366" s="23" t="str">
        <f t="shared" si="112"/>
        <v>ВВ</v>
      </c>
      <c r="X366" s="17">
        <f t="shared" si="113"/>
        <v>0</v>
      </c>
      <c r="Y366" s="1"/>
    </row>
    <row r="367" spans="2:26" ht="15" outlineLevel="2" x14ac:dyDescent="0.25">
      <c r="B367" s="176">
        <v>330</v>
      </c>
      <c r="C367" s="178" t="s">
        <v>370</v>
      </c>
      <c r="D367" s="170">
        <v>1236.92</v>
      </c>
      <c r="E367" s="5">
        <v>1029.6300000000001</v>
      </c>
      <c r="F367" s="13">
        <v>302.29000000000002</v>
      </c>
      <c r="G367" s="10">
        <f t="shared" si="117"/>
        <v>0.83</v>
      </c>
      <c r="H367" s="58">
        <f t="shared" si="118"/>
        <v>-0.17000000000000004</v>
      </c>
      <c r="I367" s="3">
        <f t="shared" si="115"/>
        <v>107</v>
      </c>
      <c r="J367" s="58">
        <f t="shared" si="119"/>
        <v>-0.26</v>
      </c>
      <c r="K367" s="81">
        <v>6041</v>
      </c>
      <c r="L367" s="112">
        <f t="shared" si="120"/>
        <v>5.9</v>
      </c>
      <c r="M367" s="58">
        <f t="shared" si="121"/>
        <v>0.47</v>
      </c>
      <c r="N367" s="119">
        <v>3.552</v>
      </c>
      <c r="O367" s="59">
        <f t="shared" si="122"/>
        <v>290</v>
      </c>
      <c r="P367" s="58">
        <f t="shared" si="123"/>
        <v>0.57999999999999996</v>
      </c>
      <c r="Q367" s="64">
        <f t="shared" si="116"/>
        <v>-0.43000000000000005</v>
      </c>
      <c r="R367" s="64">
        <f t="shared" si="124"/>
        <v>1.0499999999999998</v>
      </c>
      <c r="S367" s="26">
        <f t="shared" si="109"/>
        <v>2</v>
      </c>
      <c r="T367" s="26">
        <f t="shared" si="114"/>
        <v>10</v>
      </c>
      <c r="U367" s="23">
        <f t="shared" si="110"/>
        <v>0</v>
      </c>
      <c r="V367" s="19">
        <f t="shared" si="111"/>
        <v>0</v>
      </c>
      <c r="W367" s="23">
        <f t="shared" si="112"/>
        <v>0</v>
      </c>
      <c r="X367" s="17" t="str">
        <f t="shared" si="113"/>
        <v>ВА</v>
      </c>
      <c r="Y367" s="1"/>
    </row>
    <row r="368" spans="2:26" ht="15" outlineLevel="2" x14ac:dyDescent="0.25">
      <c r="B368" s="176">
        <v>331</v>
      </c>
      <c r="C368" s="178" t="s">
        <v>371</v>
      </c>
      <c r="D368" s="170">
        <v>2345.69</v>
      </c>
      <c r="E368" s="5">
        <v>1913.21</v>
      </c>
      <c r="F368" s="13">
        <v>998.47</v>
      </c>
      <c r="G368" s="10">
        <f t="shared" si="117"/>
        <v>0.82</v>
      </c>
      <c r="H368" s="58">
        <f t="shared" si="118"/>
        <v>-0.18000000000000005</v>
      </c>
      <c r="I368" s="3">
        <f t="shared" si="115"/>
        <v>190</v>
      </c>
      <c r="J368" s="58">
        <f t="shared" si="119"/>
        <v>-1.23</v>
      </c>
      <c r="K368" s="81">
        <v>14996.7</v>
      </c>
      <c r="L368" s="112">
        <f t="shared" si="120"/>
        <v>7.8</v>
      </c>
      <c r="M368" s="58">
        <f t="shared" si="121"/>
        <v>0.3</v>
      </c>
      <c r="N368" s="119">
        <v>9.3279999999999994</v>
      </c>
      <c r="O368" s="59">
        <f t="shared" si="122"/>
        <v>205</v>
      </c>
      <c r="P368" s="58">
        <f t="shared" si="123"/>
        <v>0.12</v>
      </c>
      <c r="Q368" s="64">
        <f t="shared" si="116"/>
        <v>-1.4100000000000001</v>
      </c>
      <c r="R368" s="64">
        <f t="shared" si="124"/>
        <v>0.42</v>
      </c>
      <c r="S368" s="26">
        <f t="shared" si="109"/>
        <v>2</v>
      </c>
      <c r="T368" s="26">
        <f t="shared" si="114"/>
        <v>10</v>
      </c>
      <c r="U368" s="23">
        <f t="shared" si="110"/>
        <v>0</v>
      </c>
      <c r="V368" s="19">
        <f t="shared" si="111"/>
        <v>0</v>
      </c>
      <c r="W368" s="23">
        <f t="shared" si="112"/>
        <v>0</v>
      </c>
      <c r="X368" s="17" t="str">
        <f t="shared" si="113"/>
        <v>ВА</v>
      </c>
      <c r="Y368" s="1"/>
    </row>
    <row r="369" spans="2:25" ht="15" outlineLevel="2" x14ac:dyDescent="0.25">
      <c r="B369" s="176">
        <v>332</v>
      </c>
      <c r="C369" s="178" t="s">
        <v>372</v>
      </c>
      <c r="D369" s="170">
        <v>1434.38</v>
      </c>
      <c r="E369" s="5">
        <v>1218.8800000000001</v>
      </c>
      <c r="F369" s="13">
        <v>611.5</v>
      </c>
      <c r="G369" s="10">
        <f t="shared" si="117"/>
        <v>0.85</v>
      </c>
      <c r="H369" s="58">
        <f t="shared" si="118"/>
        <v>-0.15000000000000002</v>
      </c>
      <c r="I369" s="3">
        <f t="shared" si="115"/>
        <v>183</v>
      </c>
      <c r="J369" s="58">
        <f t="shared" si="119"/>
        <v>-1.1499999999999999</v>
      </c>
      <c r="K369" s="81">
        <v>10020.1</v>
      </c>
      <c r="L369" s="112">
        <f t="shared" si="120"/>
        <v>8.1999999999999993</v>
      </c>
      <c r="M369" s="58">
        <f t="shared" si="121"/>
        <v>0.26</v>
      </c>
      <c r="N369" s="119">
        <v>5.9640000000000004</v>
      </c>
      <c r="O369" s="59">
        <f t="shared" si="122"/>
        <v>204</v>
      </c>
      <c r="P369" s="58">
        <f t="shared" si="123"/>
        <v>0.11</v>
      </c>
      <c r="Q369" s="64">
        <f t="shared" si="116"/>
        <v>-1.2999999999999998</v>
      </c>
      <c r="R369" s="64">
        <f t="shared" si="124"/>
        <v>0.37</v>
      </c>
      <c r="S369" s="26">
        <f t="shared" si="109"/>
        <v>2</v>
      </c>
      <c r="T369" s="26">
        <f t="shared" si="114"/>
        <v>10</v>
      </c>
      <c r="U369" s="23">
        <f t="shared" si="110"/>
        <v>0</v>
      </c>
      <c r="V369" s="19">
        <f t="shared" si="111"/>
        <v>0</v>
      </c>
      <c r="W369" s="23">
        <f t="shared" si="112"/>
        <v>0</v>
      </c>
      <c r="X369" s="17" t="str">
        <f t="shared" si="113"/>
        <v>ВА</v>
      </c>
      <c r="Y369" s="1"/>
    </row>
    <row r="370" spans="2:25" ht="15" outlineLevel="2" x14ac:dyDescent="0.25">
      <c r="B370" s="176">
        <v>333</v>
      </c>
      <c r="C370" s="178" t="s">
        <v>373</v>
      </c>
      <c r="D370" s="170">
        <v>629.12</v>
      </c>
      <c r="E370" s="5">
        <v>530.94000000000005</v>
      </c>
      <c r="F370" s="13">
        <v>231.18</v>
      </c>
      <c r="G370" s="10">
        <f t="shared" si="117"/>
        <v>0.84</v>
      </c>
      <c r="H370" s="58">
        <f t="shared" si="118"/>
        <v>-0.16000000000000003</v>
      </c>
      <c r="I370" s="3">
        <f t="shared" si="115"/>
        <v>159</v>
      </c>
      <c r="J370" s="58">
        <f t="shared" si="119"/>
        <v>-0.87</v>
      </c>
      <c r="K370" s="81">
        <v>6317.8</v>
      </c>
      <c r="L370" s="112">
        <f t="shared" si="120"/>
        <v>11.9</v>
      </c>
      <c r="M370" s="58">
        <f t="shared" si="121"/>
        <v>-7.0000000000000007E-2</v>
      </c>
      <c r="N370" s="119">
        <v>2.996</v>
      </c>
      <c r="O370" s="59">
        <f t="shared" si="122"/>
        <v>177</v>
      </c>
      <c r="P370" s="58">
        <f t="shared" si="123"/>
        <v>-0.03</v>
      </c>
      <c r="Q370" s="64">
        <f t="shared" si="116"/>
        <v>-1.03</v>
      </c>
      <c r="R370" s="64">
        <f t="shared" si="124"/>
        <v>-0.1</v>
      </c>
      <c r="S370" s="26">
        <f t="shared" si="109"/>
        <v>2</v>
      </c>
      <c r="T370" s="26">
        <f t="shared" si="114"/>
        <v>20</v>
      </c>
      <c r="U370" s="23">
        <f t="shared" si="110"/>
        <v>0</v>
      </c>
      <c r="V370" s="19">
        <f t="shared" si="111"/>
        <v>0</v>
      </c>
      <c r="W370" s="23" t="str">
        <f t="shared" si="112"/>
        <v>ВВ</v>
      </c>
      <c r="X370" s="17">
        <f t="shared" si="113"/>
        <v>0</v>
      </c>
      <c r="Y370" s="1"/>
    </row>
    <row r="371" spans="2:25" ht="15" outlineLevel="2" x14ac:dyDescent="0.25">
      <c r="B371" s="176">
        <v>334</v>
      </c>
      <c r="C371" s="178" t="s">
        <v>374</v>
      </c>
      <c r="D371" s="170">
        <v>357.93</v>
      </c>
      <c r="E371" s="5">
        <v>275.60000000000002</v>
      </c>
      <c r="F371" s="13">
        <v>132.34</v>
      </c>
      <c r="G371" s="10">
        <f t="shared" si="117"/>
        <v>0.77</v>
      </c>
      <c r="H371" s="58">
        <f t="shared" si="118"/>
        <v>-0.22999999999999998</v>
      </c>
      <c r="I371" s="3">
        <f t="shared" si="115"/>
        <v>175</v>
      </c>
      <c r="J371" s="58">
        <f t="shared" si="119"/>
        <v>-1.06</v>
      </c>
      <c r="K371" s="81">
        <v>4506.2</v>
      </c>
      <c r="L371" s="112">
        <f t="shared" si="120"/>
        <v>16.399999999999999</v>
      </c>
      <c r="M371" s="58">
        <f t="shared" si="121"/>
        <v>-0.48</v>
      </c>
      <c r="N371" s="119">
        <v>2.016</v>
      </c>
      <c r="O371" s="59">
        <f t="shared" si="122"/>
        <v>137</v>
      </c>
      <c r="P371" s="58">
        <f t="shared" si="123"/>
        <v>-0.25</v>
      </c>
      <c r="Q371" s="64">
        <f t="shared" si="116"/>
        <v>-1.29</v>
      </c>
      <c r="R371" s="64">
        <f t="shared" si="124"/>
        <v>-0.73</v>
      </c>
      <c r="S371" s="26">
        <f t="shared" si="109"/>
        <v>2</v>
      </c>
      <c r="T371" s="26">
        <f t="shared" si="114"/>
        <v>20</v>
      </c>
      <c r="U371" s="23">
        <f t="shared" si="110"/>
        <v>0</v>
      </c>
      <c r="V371" s="19">
        <f t="shared" si="111"/>
        <v>0</v>
      </c>
      <c r="W371" s="23" t="str">
        <f t="shared" si="112"/>
        <v>ВВ</v>
      </c>
      <c r="X371" s="17">
        <f t="shared" si="113"/>
        <v>0</v>
      </c>
      <c r="Y371" s="1"/>
    </row>
    <row r="372" spans="2:25" ht="15" outlineLevel="2" x14ac:dyDescent="0.25">
      <c r="B372" s="176">
        <v>335</v>
      </c>
      <c r="C372" s="178" t="s">
        <v>375</v>
      </c>
      <c r="D372" s="170">
        <v>425.83</v>
      </c>
      <c r="E372" s="5">
        <v>302.52</v>
      </c>
      <c r="F372" s="13">
        <v>115.3</v>
      </c>
      <c r="G372" s="10">
        <f t="shared" si="117"/>
        <v>0.71</v>
      </c>
      <c r="H372" s="58">
        <f t="shared" si="118"/>
        <v>-0.29000000000000004</v>
      </c>
      <c r="I372" s="3">
        <f t="shared" si="115"/>
        <v>139</v>
      </c>
      <c r="J372" s="58">
        <f t="shared" si="119"/>
        <v>-0.63</v>
      </c>
      <c r="K372" s="81">
        <v>5425.9</v>
      </c>
      <c r="L372" s="112">
        <f t="shared" si="120"/>
        <v>17.899999999999999</v>
      </c>
      <c r="M372" s="58">
        <f t="shared" si="121"/>
        <v>-0.61</v>
      </c>
      <c r="N372" s="119">
        <v>2.972</v>
      </c>
      <c r="O372" s="59">
        <f t="shared" si="122"/>
        <v>102</v>
      </c>
      <c r="P372" s="58">
        <f t="shared" si="123"/>
        <v>-0.44</v>
      </c>
      <c r="Q372" s="64">
        <f t="shared" si="116"/>
        <v>-0.92</v>
      </c>
      <c r="R372" s="64">
        <f t="shared" si="124"/>
        <v>-1.05</v>
      </c>
      <c r="S372" s="26">
        <f t="shared" si="109"/>
        <v>2</v>
      </c>
      <c r="T372" s="26">
        <f t="shared" si="114"/>
        <v>20</v>
      </c>
      <c r="U372" s="23">
        <f t="shared" si="110"/>
        <v>0</v>
      </c>
      <c r="V372" s="19">
        <f t="shared" si="111"/>
        <v>0</v>
      </c>
      <c r="W372" s="23" t="str">
        <f t="shared" si="112"/>
        <v>ВВ</v>
      </c>
      <c r="X372" s="17">
        <f t="shared" si="113"/>
        <v>0</v>
      </c>
      <c r="Y372" s="1"/>
    </row>
    <row r="373" spans="2:25" ht="15" outlineLevel="2" x14ac:dyDescent="0.25">
      <c r="B373" s="176">
        <v>336</v>
      </c>
      <c r="C373" s="178" t="s">
        <v>376</v>
      </c>
      <c r="D373" s="170">
        <v>2290.3000000000002</v>
      </c>
      <c r="E373" s="5">
        <v>1967.96</v>
      </c>
      <c r="F373" s="13">
        <v>893.34</v>
      </c>
      <c r="G373" s="10">
        <f t="shared" si="117"/>
        <v>0.86</v>
      </c>
      <c r="H373" s="58">
        <f t="shared" si="118"/>
        <v>-0.14000000000000001</v>
      </c>
      <c r="I373" s="3">
        <f t="shared" si="115"/>
        <v>166</v>
      </c>
      <c r="J373" s="58">
        <f t="shared" si="119"/>
        <v>-0.95</v>
      </c>
      <c r="K373" s="81">
        <v>16157.3</v>
      </c>
      <c r="L373" s="112">
        <f t="shared" si="120"/>
        <v>8.1999999999999993</v>
      </c>
      <c r="M373" s="58">
        <f t="shared" si="121"/>
        <v>0.26</v>
      </c>
      <c r="N373" s="119">
        <v>12.52</v>
      </c>
      <c r="O373" s="59">
        <f t="shared" si="122"/>
        <v>157</v>
      </c>
      <c r="P373" s="58">
        <f t="shared" si="123"/>
        <v>-0.14000000000000001</v>
      </c>
      <c r="Q373" s="64">
        <f t="shared" si="116"/>
        <v>-1.0899999999999999</v>
      </c>
      <c r="R373" s="64">
        <f t="shared" si="124"/>
        <v>0.12</v>
      </c>
      <c r="S373" s="26">
        <f t="shared" si="109"/>
        <v>2</v>
      </c>
      <c r="T373" s="26">
        <f t="shared" si="114"/>
        <v>10</v>
      </c>
      <c r="U373" s="23">
        <f t="shared" si="110"/>
        <v>0</v>
      </c>
      <c r="V373" s="19">
        <f t="shared" si="111"/>
        <v>0</v>
      </c>
      <c r="W373" s="23">
        <f t="shared" si="112"/>
        <v>0</v>
      </c>
      <c r="X373" s="17" t="str">
        <f t="shared" si="113"/>
        <v>ВА</v>
      </c>
      <c r="Y373" s="1"/>
    </row>
    <row r="374" spans="2:25" ht="15" outlineLevel="2" x14ac:dyDescent="0.25">
      <c r="B374" s="176">
        <v>337</v>
      </c>
      <c r="C374" s="178" t="s">
        <v>377</v>
      </c>
      <c r="D374" s="170">
        <v>1027.6400000000001</v>
      </c>
      <c r="E374" s="5">
        <v>947.98</v>
      </c>
      <c r="F374" s="13">
        <v>491.66</v>
      </c>
      <c r="G374" s="10">
        <f t="shared" si="117"/>
        <v>0.92</v>
      </c>
      <c r="H374" s="58">
        <f t="shared" si="118"/>
        <v>-7.999999999999996E-2</v>
      </c>
      <c r="I374" s="3">
        <f t="shared" si="115"/>
        <v>189</v>
      </c>
      <c r="J374" s="58">
        <f t="shared" si="119"/>
        <v>-1.22</v>
      </c>
      <c r="K374" s="81">
        <v>12018.7</v>
      </c>
      <c r="L374" s="112">
        <f t="shared" si="120"/>
        <v>12.7</v>
      </c>
      <c r="M374" s="58">
        <f t="shared" si="121"/>
        <v>-0.14000000000000001</v>
      </c>
      <c r="N374" s="119">
        <v>6.74</v>
      </c>
      <c r="O374" s="59">
        <f t="shared" si="122"/>
        <v>141</v>
      </c>
      <c r="P374" s="58">
        <f t="shared" si="123"/>
        <v>-0.23</v>
      </c>
      <c r="Q374" s="64">
        <f t="shared" si="116"/>
        <v>-1.2999999999999998</v>
      </c>
      <c r="R374" s="64">
        <f t="shared" si="124"/>
        <v>-0.37</v>
      </c>
      <c r="S374" s="26">
        <f t="shared" si="109"/>
        <v>2</v>
      </c>
      <c r="T374" s="26">
        <f t="shared" si="114"/>
        <v>20</v>
      </c>
      <c r="U374" s="23">
        <f t="shared" si="110"/>
        <v>0</v>
      </c>
      <c r="V374" s="19">
        <f t="shared" si="111"/>
        <v>0</v>
      </c>
      <c r="W374" s="23" t="str">
        <f t="shared" si="112"/>
        <v>ВВ</v>
      </c>
      <c r="X374" s="17">
        <f t="shared" si="113"/>
        <v>0</v>
      </c>
      <c r="Y374" s="1"/>
    </row>
    <row r="375" spans="2:25" ht="15" outlineLevel="2" x14ac:dyDescent="0.25">
      <c r="B375" s="176">
        <v>338</v>
      </c>
      <c r="C375" s="179" t="s">
        <v>378</v>
      </c>
      <c r="D375" s="170">
        <v>4320.6000000000004</v>
      </c>
      <c r="E375" s="5">
        <v>4270.8500000000004</v>
      </c>
      <c r="F375" s="13">
        <v>1565.75</v>
      </c>
      <c r="G375" s="10">
        <f t="shared" si="117"/>
        <v>0.99</v>
      </c>
      <c r="H375" s="58">
        <f t="shared" si="118"/>
        <v>-1.0000000000000009E-2</v>
      </c>
      <c r="I375" s="3">
        <f t="shared" si="115"/>
        <v>134</v>
      </c>
      <c r="J375" s="58">
        <f t="shared" si="119"/>
        <v>-0.56999999999999995</v>
      </c>
      <c r="K375" s="81">
        <v>33937.1</v>
      </c>
      <c r="L375" s="112">
        <f t="shared" si="120"/>
        <v>7.9</v>
      </c>
      <c r="M375" s="58">
        <f t="shared" si="121"/>
        <v>0.28999999999999998</v>
      </c>
      <c r="N375" s="119">
        <v>23.268000000000001</v>
      </c>
      <c r="O375" s="59">
        <f t="shared" si="122"/>
        <v>184</v>
      </c>
      <c r="P375" s="58">
        <f t="shared" si="123"/>
        <v>0.01</v>
      </c>
      <c r="Q375" s="64">
        <f t="shared" si="116"/>
        <v>-0.57999999999999996</v>
      </c>
      <c r="R375" s="64">
        <f t="shared" si="124"/>
        <v>0.3</v>
      </c>
      <c r="S375" s="26">
        <f t="shared" si="109"/>
        <v>2</v>
      </c>
      <c r="T375" s="26">
        <f t="shared" si="114"/>
        <v>10</v>
      </c>
      <c r="U375" s="23">
        <f t="shared" si="110"/>
        <v>0</v>
      </c>
      <c r="V375" s="19">
        <f t="shared" si="111"/>
        <v>0</v>
      </c>
      <c r="W375" s="23">
        <f t="shared" si="112"/>
        <v>0</v>
      </c>
      <c r="X375" s="17" t="str">
        <f t="shared" si="113"/>
        <v>ВА</v>
      </c>
      <c r="Y375" s="1"/>
    </row>
    <row r="376" spans="2:25" ht="15" outlineLevel="2" x14ac:dyDescent="0.25">
      <c r="B376" s="176">
        <v>339</v>
      </c>
      <c r="C376" s="178" t="s">
        <v>379</v>
      </c>
      <c r="D376" s="170">
        <v>537.16999999999996</v>
      </c>
      <c r="E376" s="5">
        <v>417.45</v>
      </c>
      <c r="F376" s="13">
        <v>106.72</v>
      </c>
      <c r="G376" s="10">
        <f t="shared" si="117"/>
        <v>0.78</v>
      </c>
      <c r="H376" s="58">
        <f t="shared" si="118"/>
        <v>-0.21999999999999997</v>
      </c>
      <c r="I376" s="3">
        <f t="shared" si="115"/>
        <v>93</v>
      </c>
      <c r="J376" s="58">
        <f t="shared" si="119"/>
        <v>-0.09</v>
      </c>
      <c r="K376" s="81">
        <v>6422.7</v>
      </c>
      <c r="L376" s="112">
        <f t="shared" si="120"/>
        <v>15.4</v>
      </c>
      <c r="M376" s="58">
        <f t="shared" si="121"/>
        <v>-0.39</v>
      </c>
      <c r="N376" s="119">
        <v>2.972</v>
      </c>
      <c r="O376" s="59">
        <f t="shared" si="122"/>
        <v>140</v>
      </c>
      <c r="P376" s="58">
        <f t="shared" si="123"/>
        <v>-0.23</v>
      </c>
      <c r="Q376" s="64">
        <f t="shared" si="116"/>
        <v>-0.30999999999999994</v>
      </c>
      <c r="R376" s="64">
        <f t="shared" si="124"/>
        <v>-0.62</v>
      </c>
      <c r="S376" s="26">
        <f t="shared" si="109"/>
        <v>2</v>
      </c>
      <c r="T376" s="26">
        <f t="shared" si="114"/>
        <v>20</v>
      </c>
      <c r="U376" s="23">
        <f t="shared" si="110"/>
        <v>0</v>
      </c>
      <c r="V376" s="19">
        <f t="shared" si="111"/>
        <v>0</v>
      </c>
      <c r="W376" s="23" t="str">
        <f t="shared" si="112"/>
        <v>ВВ</v>
      </c>
      <c r="X376" s="17">
        <f t="shared" si="113"/>
        <v>0</v>
      </c>
      <c r="Y376" s="1"/>
    </row>
    <row r="377" spans="2:25" ht="15" outlineLevel="2" x14ac:dyDescent="0.25">
      <c r="B377" s="176">
        <v>340</v>
      </c>
      <c r="C377" s="178" t="s">
        <v>380</v>
      </c>
      <c r="D377" s="170">
        <v>555.49</v>
      </c>
      <c r="E377" s="5">
        <v>459.42</v>
      </c>
      <c r="F377" s="13">
        <v>229.06</v>
      </c>
      <c r="G377" s="10">
        <f t="shared" si="117"/>
        <v>0.83</v>
      </c>
      <c r="H377" s="58">
        <f t="shared" si="118"/>
        <v>-0.17000000000000004</v>
      </c>
      <c r="I377" s="3">
        <f t="shared" si="115"/>
        <v>182</v>
      </c>
      <c r="J377" s="58">
        <f t="shared" si="119"/>
        <v>-1.1399999999999999</v>
      </c>
      <c r="K377" s="81">
        <v>5033.1000000000004</v>
      </c>
      <c r="L377" s="112">
        <f t="shared" si="120"/>
        <v>11</v>
      </c>
      <c r="M377" s="58">
        <f t="shared" si="121"/>
        <v>0.01</v>
      </c>
      <c r="N377" s="119">
        <v>1.708</v>
      </c>
      <c r="O377" s="59">
        <f t="shared" si="122"/>
        <v>269</v>
      </c>
      <c r="P377" s="58">
        <f t="shared" si="123"/>
        <v>0.47</v>
      </c>
      <c r="Q377" s="64">
        <f t="shared" si="116"/>
        <v>-1.31</v>
      </c>
      <c r="R377" s="64">
        <f t="shared" si="124"/>
        <v>0.48</v>
      </c>
      <c r="S377" s="26">
        <f t="shared" si="109"/>
        <v>2</v>
      </c>
      <c r="T377" s="26">
        <f t="shared" si="114"/>
        <v>10</v>
      </c>
      <c r="U377" s="23">
        <f t="shared" si="110"/>
        <v>0</v>
      </c>
      <c r="V377" s="19">
        <f t="shared" si="111"/>
        <v>0</v>
      </c>
      <c r="W377" s="23">
        <f t="shared" si="112"/>
        <v>0</v>
      </c>
      <c r="X377" s="17" t="str">
        <f t="shared" si="113"/>
        <v>ВА</v>
      </c>
      <c r="Y377" s="1"/>
    </row>
    <row r="378" spans="2:25" ht="15" outlineLevel="2" x14ac:dyDescent="0.25">
      <c r="B378" s="176">
        <v>341</v>
      </c>
      <c r="C378" s="178" t="s">
        <v>381</v>
      </c>
      <c r="D378" s="170">
        <v>1295.3699999999999</v>
      </c>
      <c r="E378" s="5">
        <v>1044.3399999999999</v>
      </c>
      <c r="F378" s="13">
        <v>1102.03</v>
      </c>
      <c r="G378" s="10">
        <f t="shared" si="117"/>
        <v>0.81</v>
      </c>
      <c r="H378" s="58">
        <f t="shared" si="118"/>
        <v>-0.18999999999999995</v>
      </c>
      <c r="I378" s="3">
        <f t="shared" si="115"/>
        <v>385</v>
      </c>
      <c r="J378" s="58">
        <f t="shared" si="119"/>
        <v>-3.52</v>
      </c>
      <c r="K378" s="81">
        <v>9093.2999999999993</v>
      </c>
      <c r="L378" s="112">
        <f t="shared" si="120"/>
        <v>8.6999999999999993</v>
      </c>
      <c r="M378" s="58">
        <f t="shared" si="121"/>
        <v>0.22</v>
      </c>
      <c r="N378" s="119">
        <v>4.9800000000000004</v>
      </c>
      <c r="O378" s="59">
        <f t="shared" si="122"/>
        <v>210</v>
      </c>
      <c r="P378" s="58">
        <f t="shared" si="123"/>
        <v>0.15</v>
      </c>
      <c r="Q378" s="64">
        <f t="shared" si="116"/>
        <v>-3.71</v>
      </c>
      <c r="R378" s="64">
        <f t="shared" si="124"/>
        <v>0.37</v>
      </c>
      <c r="S378" s="26">
        <f t="shared" si="109"/>
        <v>2</v>
      </c>
      <c r="T378" s="26">
        <f t="shared" si="114"/>
        <v>10</v>
      </c>
      <c r="U378" s="23">
        <f t="shared" si="110"/>
        <v>0</v>
      </c>
      <c r="V378" s="19">
        <f t="shared" si="111"/>
        <v>0</v>
      </c>
      <c r="W378" s="23">
        <f t="shared" si="112"/>
        <v>0</v>
      </c>
      <c r="X378" s="17" t="str">
        <f t="shared" si="113"/>
        <v>ВА</v>
      </c>
      <c r="Y378" s="1"/>
    </row>
    <row r="379" spans="2:25" ht="15" outlineLevel="2" x14ac:dyDescent="0.25">
      <c r="B379" s="176">
        <v>342</v>
      </c>
      <c r="C379" s="178" t="s">
        <v>382</v>
      </c>
      <c r="D379" s="170">
        <v>1061.92</v>
      </c>
      <c r="E379" s="5">
        <v>639.4</v>
      </c>
      <c r="F379" s="13">
        <v>681.52</v>
      </c>
      <c r="G379" s="10">
        <f t="shared" si="117"/>
        <v>0.6</v>
      </c>
      <c r="H379" s="58">
        <f t="shared" si="118"/>
        <v>-0.4</v>
      </c>
      <c r="I379" s="3">
        <f t="shared" si="115"/>
        <v>389</v>
      </c>
      <c r="J379" s="58">
        <f t="shared" si="119"/>
        <v>-3.57</v>
      </c>
      <c r="K379" s="81">
        <v>11400.2</v>
      </c>
      <c r="L379" s="112">
        <f t="shared" si="120"/>
        <v>17.8</v>
      </c>
      <c r="M379" s="58">
        <f t="shared" si="121"/>
        <v>-0.6</v>
      </c>
      <c r="N379" s="119">
        <v>4.88</v>
      </c>
      <c r="O379" s="59">
        <f t="shared" si="122"/>
        <v>131</v>
      </c>
      <c r="P379" s="58">
        <f t="shared" si="123"/>
        <v>-0.28000000000000003</v>
      </c>
      <c r="Q379" s="64">
        <f t="shared" si="116"/>
        <v>-3.9699999999999998</v>
      </c>
      <c r="R379" s="64">
        <f t="shared" si="124"/>
        <v>-0.88</v>
      </c>
      <c r="S379" s="26">
        <f t="shared" si="109"/>
        <v>2</v>
      </c>
      <c r="T379" s="26">
        <f t="shared" si="114"/>
        <v>20</v>
      </c>
      <c r="U379" s="23">
        <f t="shared" si="110"/>
        <v>0</v>
      </c>
      <c r="V379" s="19">
        <f t="shared" si="111"/>
        <v>0</v>
      </c>
      <c r="W379" s="23" t="str">
        <f t="shared" si="112"/>
        <v>ВВ</v>
      </c>
      <c r="X379" s="17">
        <f t="shared" si="113"/>
        <v>0</v>
      </c>
      <c r="Y379" s="1"/>
    </row>
    <row r="380" spans="2:25" ht="15" outlineLevel="2" x14ac:dyDescent="0.25">
      <c r="B380" s="176">
        <v>343</v>
      </c>
      <c r="C380" s="178" t="s">
        <v>383</v>
      </c>
      <c r="D380" s="170">
        <v>263.49</v>
      </c>
      <c r="E380" s="5">
        <v>233.72</v>
      </c>
      <c r="F380" s="13">
        <v>80.760000000000005</v>
      </c>
      <c r="G380" s="10">
        <f t="shared" si="117"/>
        <v>0.89</v>
      </c>
      <c r="H380" s="58">
        <f t="shared" si="118"/>
        <v>-0.10999999999999999</v>
      </c>
      <c r="I380" s="3">
        <f t="shared" si="115"/>
        <v>126</v>
      </c>
      <c r="J380" s="58">
        <f t="shared" si="119"/>
        <v>-0.48</v>
      </c>
      <c r="K380" s="81">
        <v>4836.2</v>
      </c>
      <c r="L380" s="112">
        <f t="shared" si="120"/>
        <v>20.7</v>
      </c>
      <c r="M380" s="58">
        <f t="shared" si="121"/>
        <v>-0.86</v>
      </c>
      <c r="N380" s="119">
        <v>2.6720000000000002</v>
      </c>
      <c r="O380" s="59">
        <f t="shared" si="122"/>
        <v>87</v>
      </c>
      <c r="P380" s="58">
        <f t="shared" si="123"/>
        <v>-0.52</v>
      </c>
      <c r="Q380" s="64">
        <f t="shared" si="116"/>
        <v>-0.59</v>
      </c>
      <c r="R380" s="64">
        <f t="shared" si="124"/>
        <v>-1.38</v>
      </c>
      <c r="S380" s="26">
        <f t="shared" si="109"/>
        <v>2</v>
      </c>
      <c r="T380" s="26">
        <f t="shared" si="114"/>
        <v>20</v>
      </c>
      <c r="U380" s="23">
        <f t="shared" si="110"/>
        <v>0</v>
      </c>
      <c r="V380" s="19">
        <f t="shared" si="111"/>
        <v>0</v>
      </c>
      <c r="W380" s="23" t="str">
        <f t="shared" si="112"/>
        <v>ВВ</v>
      </c>
      <c r="X380" s="17">
        <f t="shared" si="113"/>
        <v>0</v>
      </c>
      <c r="Y380" s="1"/>
    </row>
    <row r="381" spans="2:25" ht="15" outlineLevel="2" x14ac:dyDescent="0.25">
      <c r="B381" s="176">
        <v>344</v>
      </c>
      <c r="C381" s="178" t="s">
        <v>384</v>
      </c>
      <c r="D381" s="170">
        <v>590.23</v>
      </c>
      <c r="E381" s="5">
        <v>536.4</v>
      </c>
      <c r="F381" s="13">
        <v>146.83000000000001</v>
      </c>
      <c r="G381" s="10">
        <f t="shared" si="117"/>
        <v>0.91</v>
      </c>
      <c r="H381" s="58">
        <f t="shared" si="118"/>
        <v>-8.9999999999999969E-2</v>
      </c>
      <c r="I381" s="3">
        <f t="shared" si="115"/>
        <v>100</v>
      </c>
      <c r="J381" s="58">
        <f t="shared" si="119"/>
        <v>-0.18</v>
      </c>
      <c r="K381" s="81">
        <v>6083.1</v>
      </c>
      <c r="L381" s="112">
        <f t="shared" si="120"/>
        <v>11.3</v>
      </c>
      <c r="M381" s="58">
        <f t="shared" si="121"/>
        <v>-0.02</v>
      </c>
      <c r="N381" s="119">
        <v>3.032</v>
      </c>
      <c r="O381" s="59">
        <f t="shared" si="122"/>
        <v>177</v>
      </c>
      <c r="P381" s="58">
        <f t="shared" si="123"/>
        <v>-0.03</v>
      </c>
      <c r="Q381" s="64">
        <f t="shared" si="116"/>
        <v>-0.26999999999999996</v>
      </c>
      <c r="R381" s="64">
        <f t="shared" si="124"/>
        <v>-0.05</v>
      </c>
      <c r="S381" s="26">
        <f t="shared" si="109"/>
        <v>2</v>
      </c>
      <c r="T381" s="26">
        <f t="shared" si="114"/>
        <v>20</v>
      </c>
      <c r="U381" s="23">
        <f t="shared" si="110"/>
        <v>0</v>
      </c>
      <c r="V381" s="19">
        <f t="shared" si="111"/>
        <v>0</v>
      </c>
      <c r="W381" s="23" t="str">
        <f t="shared" si="112"/>
        <v>ВВ</v>
      </c>
      <c r="X381" s="17">
        <f t="shared" si="113"/>
        <v>0</v>
      </c>
      <c r="Y381" s="1"/>
    </row>
    <row r="382" spans="2:25" ht="15" outlineLevel="2" x14ac:dyDescent="0.25">
      <c r="B382" s="176">
        <v>345</v>
      </c>
      <c r="C382" s="178" t="s">
        <v>385</v>
      </c>
      <c r="D382" s="170">
        <v>4486.76</v>
      </c>
      <c r="E382" s="5">
        <v>4022.15</v>
      </c>
      <c r="F382" s="13">
        <v>1842.61</v>
      </c>
      <c r="G382" s="10">
        <f t="shared" si="117"/>
        <v>0.9</v>
      </c>
      <c r="H382" s="58">
        <f t="shared" si="118"/>
        <v>-9.9999999999999978E-2</v>
      </c>
      <c r="I382" s="3">
        <f t="shared" si="115"/>
        <v>167</v>
      </c>
      <c r="J382" s="58">
        <f t="shared" si="119"/>
        <v>-0.96</v>
      </c>
      <c r="K382" s="81">
        <v>37847.4</v>
      </c>
      <c r="L382" s="112">
        <f t="shared" si="120"/>
        <v>9.4</v>
      </c>
      <c r="M382" s="58">
        <f t="shared" si="121"/>
        <v>0.15</v>
      </c>
      <c r="N382" s="119">
        <v>27.391999999999999</v>
      </c>
      <c r="O382" s="59">
        <f t="shared" si="122"/>
        <v>147</v>
      </c>
      <c r="P382" s="58">
        <f t="shared" si="123"/>
        <v>-0.2</v>
      </c>
      <c r="Q382" s="64">
        <f t="shared" si="116"/>
        <v>-1.06</v>
      </c>
      <c r="R382" s="64">
        <f t="shared" si="124"/>
        <v>-5.0000000000000017E-2</v>
      </c>
      <c r="S382" s="26">
        <f t="shared" si="109"/>
        <v>2</v>
      </c>
      <c r="T382" s="26">
        <f t="shared" si="114"/>
        <v>20</v>
      </c>
      <c r="U382" s="23">
        <f t="shared" si="110"/>
        <v>0</v>
      </c>
      <c r="V382" s="19">
        <f t="shared" si="111"/>
        <v>0</v>
      </c>
      <c r="W382" s="23" t="str">
        <f t="shared" si="112"/>
        <v>ВВ</v>
      </c>
      <c r="X382" s="17">
        <f t="shared" si="113"/>
        <v>0</v>
      </c>
      <c r="Y382" s="1"/>
    </row>
    <row r="383" spans="2:25" ht="15" outlineLevel="2" x14ac:dyDescent="0.25">
      <c r="B383" s="176">
        <v>346</v>
      </c>
      <c r="C383" s="178" t="s">
        <v>386</v>
      </c>
      <c r="D383" s="170">
        <v>363.65</v>
      </c>
      <c r="E383" s="5">
        <v>291</v>
      </c>
      <c r="F383" s="13">
        <v>110.65</v>
      </c>
      <c r="G383" s="10">
        <f t="shared" si="117"/>
        <v>0.8</v>
      </c>
      <c r="H383" s="58">
        <f t="shared" si="118"/>
        <v>-0.19999999999999996</v>
      </c>
      <c r="I383" s="3">
        <f t="shared" si="115"/>
        <v>139</v>
      </c>
      <c r="J383" s="58">
        <f t="shared" si="119"/>
        <v>-0.63</v>
      </c>
      <c r="K383" s="81">
        <v>4956.2</v>
      </c>
      <c r="L383" s="112">
        <f t="shared" si="120"/>
        <v>17</v>
      </c>
      <c r="M383" s="58">
        <f t="shared" si="121"/>
        <v>-0.53</v>
      </c>
      <c r="N383" s="119">
        <v>2.3439999999999999</v>
      </c>
      <c r="O383" s="59">
        <f t="shared" si="122"/>
        <v>124</v>
      </c>
      <c r="P383" s="58">
        <f t="shared" si="123"/>
        <v>-0.32</v>
      </c>
      <c r="Q383" s="64">
        <f t="shared" si="116"/>
        <v>-0.83</v>
      </c>
      <c r="R383" s="64">
        <f t="shared" si="124"/>
        <v>-0.85000000000000009</v>
      </c>
      <c r="S383" s="26">
        <f t="shared" si="109"/>
        <v>2</v>
      </c>
      <c r="T383" s="26">
        <f t="shared" si="114"/>
        <v>20</v>
      </c>
      <c r="U383" s="23">
        <f t="shared" si="110"/>
        <v>0</v>
      </c>
      <c r="V383" s="19">
        <f t="shared" si="111"/>
        <v>0</v>
      </c>
      <c r="W383" s="23" t="str">
        <f t="shared" si="112"/>
        <v>ВВ</v>
      </c>
      <c r="X383" s="17">
        <f t="shared" si="113"/>
        <v>0</v>
      </c>
      <c r="Y383" s="1"/>
    </row>
    <row r="384" spans="2:25" ht="15" outlineLevel="2" x14ac:dyDescent="0.25">
      <c r="B384" s="176">
        <v>347</v>
      </c>
      <c r="C384" s="178" t="s">
        <v>387</v>
      </c>
      <c r="D384" s="170">
        <v>1478.09</v>
      </c>
      <c r="E384" s="5">
        <v>1223.83</v>
      </c>
      <c r="F384" s="13">
        <v>981.26</v>
      </c>
      <c r="G384" s="10">
        <f t="shared" si="117"/>
        <v>0.83</v>
      </c>
      <c r="H384" s="58">
        <f t="shared" si="118"/>
        <v>-0.17000000000000004</v>
      </c>
      <c r="I384" s="3">
        <f t="shared" si="115"/>
        <v>293</v>
      </c>
      <c r="J384" s="58">
        <f t="shared" si="119"/>
        <v>-2.44</v>
      </c>
      <c r="K384" s="81">
        <v>8456.2000000000007</v>
      </c>
      <c r="L384" s="112">
        <f t="shared" si="120"/>
        <v>6.9</v>
      </c>
      <c r="M384" s="58">
        <f t="shared" si="121"/>
        <v>0.38</v>
      </c>
      <c r="N384" s="119">
        <v>5.9640000000000004</v>
      </c>
      <c r="O384" s="59">
        <f t="shared" si="122"/>
        <v>205</v>
      </c>
      <c r="P384" s="58">
        <f t="shared" si="123"/>
        <v>0.12</v>
      </c>
      <c r="Q384" s="64">
        <f t="shared" si="116"/>
        <v>-2.61</v>
      </c>
      <c r="R384" s="64">
        <f t="shared" si="124"/>
        <v>0.5</v>
      </c>
      <c r="S384" s="26">
        <f t="shared" si="109"/>
        <v>2</v>
      </c>
      <c r="T384" s="26">
        <f t="shared" si="114"/>
        <v>10</v>
      </c>
      <c r="U384" s="23">
        <f t="shared" si="110"/>
        <v>0</v>
      </c>
      <c r="V384" s="19">
        <f t="shared" si="111"/>
        <v>0</v>
      </c>
      <c r="W384" s="23">
        <f t="shared" si="112"/>
        <v>0</v>
      </c>
      <c r="X384" s="17" t="str">
        <f t="shared" si="113"/>
        <v>ВА</v>
      </c>
      <c r="Y384" s="1"/>
    </row>
    <row r="385" spans="2:26" ht="15" outlineLevel="2" x14ac:dyDescent="0.25">
      <c r="B385" s="176">
        <v>348</v>
      </c>
      <c r="C385" s="178" t="s">
        <v>388</v>
      </c>
      <c r="D385" s="170">
        <v>7623.95</v>
      </c>
      <c r="E385" s="5">
        <v>7098.24</v>
      </c>
      <c r="F385" s="13">
        <v>3185.71</v>
      </c>
      <c r="G385" s="10">
        <f t="shared" si="117"/>
        <v>0.93</v>
      </c>
      <c r="H385" s="58">
        <f t="shared" si="118"/>
        <v>-6.9999999999999951E-2</v>
      </c>
      <c r="I385" s="3">
        <f t="shared" si="115"/>
        <v>164</v>
      </c>
      <c r="J385" s="58">
        <f t="shared" si="119"/>
        <v>-0.93</v>
      </c>
      <c r="K385" s="81">
        <v>48461</v>
      </c>
      <c r="L385" s="112">
        <f t="shared" si="120"/>
        <v>6.8</v>
      </c>
      <c r="M385" s="58">
        <f t="shared" si="121"/>
        <v>0.39</v>
      </c>
      <c r="N385" s="119">
        <v>23.707999999999998</v>
      </c>
      <c r="O385" s="59">
        <f t="shared" si="122"/>
        <v>299</v>
      </c>
      <c r="P385" s="58">
        <f t="shared" si="123"/>
        <v>0.63</v>
      </c>
      <c r="Q385" s="64">
        <f t="shared" si="116"/>
        <v>-1</v>
      </c>
      <c r="R385" s="64">
        <f t="shared" si="124"/>
        <v>1.02</v>
      </c>
      <c r="S385" s="26">
        <f t="shared" si="109"/>
        <v>2</v>
      </c>
      <c r="T385" s="26">
        <f t="shared" si="114"/>
        <v>10</v>
      </c>
      <c r="U385" s="23">
        <f t="shared" si="110"/>
        <v>0</v>
      </c>
      <c r="V385" s="19">
        <f t="shared" si="111"/>
        <v>0</v>
      </c>
      <c r="W385" s="23">
        <f t="shared" si="112"/>
        <v>0</v>
      </c>
      <c r="X385" s="17" t="str">
        <f t="shared" si="113"/>
        <v>ВА</v>
      </c>
      <c r="Y385" s="1"/>
    </row>
    <row r="386" spans="2:26" ht="15" outlineLevel="2" x14ac:dyDescent="0.25">
      <c r="B386" s="176">
        <v>349</v>
      </c>
      <c r="C386" s="178" t="s">
        <v>389</v>
      </c>
      <c r="D386" s="170">
        <v>529.01</v>
      </c>
      <c r="E386" s="5">
        <v>404.59</v>
      </c>
      <c r="F386" s="13">
        <v>498.43</v>
      </c>
      <c r="G386" s="10">
        <f t="shared" si="117"/>
        <v>0.76</v>
      </c>
      <c r="H386" s="58">
        <f t="shared" si="118"/>
        <v>-0.24</v>
      </c>
      <c r="I386" s="3">
        <f t="shared" si="115"/>
        <v>450</v>
      </c>
      <c r="J386" s="58">
        <f t="shared" si="119"/>
        <v>-4.29</v>
      </c>
      <c r="K386" s="81">
        <v>6239</v>
      </c>
      <c r="L386" s="112">
        <f t="shared" si="120"/>
        <v>15.4</v>
      </c>
      <c r="M386" s="58">
        <f t="shared" si="121"/>
        <v>-0.39</v>
      </c>
      <c r="N386" s="119">
        <v>3.96</v>
      </c>
      <c r="O386" s="59">
        <f t="shared" si="122"/>
        <v>102</v>
      </c>
      <c r="P386" s="58">
        <f t="shared" si="123"/>
        <v>-0.44</v>
      </c>
      <c r="Q386" s="64">
        <f t="shared" si="116"/>
        <v>-4.53</v>
      </c>
      <c r="R386" s="64">
        <f t="shared" si="124"/>
        <v>-0.83000000000000007</v>
      </c>
      <c r="S386" s="26">
        <f t="shared" si="109"/>
        <v>2</v>
      </c>
      <c r="T386" s="26">
        <f t="shared" si="114"/>
        <v>20</v>
      </c>
      <c r="U386" s="23">
        <f t="shared" si="110"/>
        <v>0</v>
      </c>
      <c r="V386" s="19">
        <f t="shared" si="111"/>
        <v>0</v>
      </c>
      <c r="W386" s="23" t="str">
        <f t="shared" si="112"/>
        <v>ВВ</v>
      </c>
      <c r="X386" s="17">
        <f t="shared" si="113"/>
        <v>0</v>
      </c>
      <c r="Y386" s="1"/>
    </row>
    <row r="387" spans="2:26" ht="15" outlineLevel="2" x14ac:dyDescent="0.25">
      <c r="B387" s="176">
        <v>350</v>
      </c>
      <c r="C387" s="178" t="s">
        <v>390</v>
      </c>
      <c r="D387" s="170">
        <v>878.75</v>
      </c>
      <c r="E387" s="5">
        <v>831.39</v>
      </c>
      <c r="F387" s="13">
        <v>204.35</v>
      </c>
      <c r="G387" s="10">
        <f t="shared" si="117"/>
        <v>0.95</v>
      </c>
      <c r="H387" s="58">
        <f t="shared" si="118"/>
        <v>-5.0000000000000044E-2</v>
      </c>
      <c r="I387" s="3">
        <f t="shared" si="115"/>
        <v>90</v>
      </c>
      <c r="J387" s="58">
        <f t="shared" si="119"/>
        <v>-0.06</v>
      </c>
      <c r="K387" s="81">
        <v>8276.4</v>
      </c>
      <c r="L387" s="112">
        <f t="shared" si="120"/>
        <v>10</v>
      </c>
      <c r="M387" s="58">
        <f t="shared" si="121"/>
        <v>0.1</v>
      </c>
      <c r="N387" s="119">
        <v>5.9560000000000004</v>
      </c>
      <c r="O387" s="59">
        <f t="shared" si="122"/>
        <v>140</v>
      </c>
      <c r="P387" s="58">
        <f t="shared" si="123"/>
        <v>-0.23</v>
      </c>
      <c r="Q387" s="64">
        <f t="shared" si="116"/>
        <v>-0.11000000000000004</v>
      </c>
      <c r="R387" s="64">
        <f t="shared" si="124"/>
        <v>-0.13</v>
      </c>
      <c r="S387" s="26">
        <f t="shared" si="109"/>
        <v>2</v>
      </c>
      <c r="T387" s="26">
        <f t="shared" si="114"/>
        <v>20</v>
      </c>
      <c r="U387" s="23">
        <f t="shared" si="110"/>
        <v>0</v>
      </c>
      <c r="V387" s="19">
        <f t="shared" si="111"/>
        <v>0</v>
      </c>
      <c r="W387" s="23" t="str">
        <f t="shared" si="112"/>
        <v>ВВ</v>
      </c>
      <c r="X387" s="17">
        <f t="shared" si="113"/>
        <v>0</v>
      </c>
      <c r="Y387" s="1"/>
    </row>
    <row r="388" spans="2:26" s="105" customFormat="1" ht="15" outlineLevel="2" x14ac:dyDescent="0.25">
      <c r="B388" s="176">
        <v>351</v>
      </c>
      <c r="C388" s="178" t="s">
        <v>391</v>
      </c>
      <c r="D388" s="170">
        <v>215.96</v>
      </c>
      <c r="E388" s="5">
        <v>167.9</v>
      </c>
      <c r="F388" s="13">
        <v>146.06</v>
      </c>
      <c r="G388" s="10">
        <f t="shared" si="117"/>
        <v>0.78</v>
      </c>
      <c r="H388" s="58">
        <f t="shared" si="118"/>
        <v>-0.21999999999999997</v>
      </c>
      <c r="I388" s="3">
        <f t="shared" si="115"/>
        <v>318</v>
      </c>
      <c r="J388" s="58">
        <f t="shared" si="119"/>
        <v>-2.74</v>
      </c>
      <c r="K388" s="81">
        <v>4069.8</v>
      </c>
      <c r="L388" s="112">
        <f t="shared" si="120"/>
        <v>24.2</v>
      </c>
      <c r="M388" s="58">
        <f t="shared" si="121"/>
        <v>-1.18</v>
      </c>
      <c r="N388" s="119">
        <v>1.972</v>
      </c>
      <c r="O388" s="59">
        <f t="shared" si="122"/>
        <v>85</v>
      </c>
      <c r="P388" s="58">
        <f t="shared" si="123"/>
        <v>-0.54</v>
      </c>
      <c r="Q388" s="64">
        <f t="shared" si="116"/>
        <v>-2.96</v>
      </c>
      <c r="R388" s="64">
        <f t="shared" si="124"/>
        <v>-1.72</v>
      </c>
      <c r="S388" s="108">
        <f t="shared" si="109"/>
        <v>2</v>
      </c>
      <c r="T388" s="108">
        <f t="shared" si="114"/>
        <v>20</v>
      </c>
      <c r="U388" s="103">
        <f t="shared" si="110"/>
        <v>0</v>
      </c>
      <c r="V388" s="111">
        <f t="shared" si="111"/>
        <v>0</v>
      </c>
      <c r="W388" s="103" t="str">
        <f t="shared" si="112"/>
        <v>ВВ</v>
      </c>
      <c r="X388" s="111">
        <f t="shared" si="113"/>
        <v>0</v>
      </c>
    </row>
    <row r="389" spans="2:26" ht="15" outlineLevel="2" x14ac:dyDescent="0.25">
      <c r="B389" s="176">
        <v>352</v>
      </c>
      <c r="C389" s="178" t="s">
        <v>392</v>
      </c>
      <c r="D389" s="170">
        <v>385.41</v>
      </c>
      <c r="E389" s="5">
        <v>338.64</v>
      </c>
      <c r="F389" s="13">
        <v>149.76</v>
      </c>
      <c r="G389" s="10">
        <f t="shared" si="117"/>
        <v>0.88</v>
      </c>
      <c r="H389" s="58">
        <f t="shared" si="118"/>
        <v>-0.12</v>
      </c>
      <c r="I389" s="3">
        <f t="shared" si="115"/>
        <v>161</v>
      </c>
      <c r="J389" s="58">
        <f t="shared" si="119"/>
        <v>-0.89</v>
      </c>
      <c r="K389" s="81">
        <v>3892.6</v>
      </c>
      <c r="L389" s="112">
        <f t="shared" si="120"/>
        <v>11.5</v>
      </c>
      <c r="M389" s="58">
        <f t="shared" si="121"/>
        <v>-0.04</v>
      </c>
      <c r="N389" s="119">
        <v>1.3759999999999999</v>
      </c>
      <c r="O389" s="59">
        <f t="shared" si="122"/>
        <v>246</v>
      </c>
      <c r="P389" s="58">
        <f t="shared" si="123"/>
        <v>0.34</v>
      </c>
      <c r="Q389" s="64">
        <f t="shared" si="116"/>
        <v>-1.01</v>
      </c>
      <c r="R389" s="64">
        <f t="shared" si="124"/>
        <v>0.30000000000000004</v>
      </c>
      <c r="S389" s="26">
        <f t="shared" si="109"/>
        <v>2</v>
      </c>
      <c r="T389" s="26">
        <f t="shared" si="114"/>
        <v>10</v>
      </c>
      <c r="U389" s="23">
        <f t="shared" si="110"/>
        <v>0</v>
      </c>
      <c r="V389" s="19">
        <f t="shared" si="111"/>
        <v>0</v>
      </c>
      <c r="W389" s="23">
        <f t="shared" si="112"/>
        <v>0</v>
      </c>
      <c r="X389" s="17" t="str">
        <f t="shared" si="113"/>
        <v>ВА</v>
      </c>
      <c r="Y389" s="1"/>
    </row>
    <row r="390" spans="2:26" ht="15" outlineLevel="2" x14ac:dyDescent="0.25">
      <c r="B390" s="176">
        <v>353</v>
      </c>
      <c r="C390" s="178" t="s">
        <v>393</v>
      </c>
      <c r="D390" s="170">
        <v>3625.02</v>
      </c>
      <c r="E390" s="5">
        <v>3027.55</v>
      </c>
      <c r="F390" s="13">
        <v>2035.47</v>
      </c>
      <c r="G390" s="10">
        <f t="shared" si="117"/>
        <v>0.84</v>
      </c>
      <c r="H390" s="58">
        <f t="shared" si="118"/>
        <v>-0.16000000000000003</v>
      </c>
      <c r="I390" s="3">
        <f t="shared" si="115"/>
        <v>245</v>
      </c>
      <c r="J390" s="58">
        <f t="shared" si="119"/>
        <v>-1.88</v>
      </c>
      <c r="K390" s="81">
        <v>30744.799999999999</v>
      </c>
      <c r="L390" s="112">
        <f t="shared" si="120"/>
        <v>10.199999999999999</v>
      </c>
      <c r="M390" s="58">
        <f t="shared" si="121"/>
        <v>0.08</v>
      </c>
      <c r="N390" s="119">
        <v>17.440000000000001</v>
      </c>
      <c r="O390" s="59">
        <f t="shared" si="122"/>
        <v>174</v>
      </c>
      <c r="P390" s="58">
        <f t="shared" si="123"/>
        <v>-0.05</v>
      </c>
      <c r="Q390" s="64">
        <f t="shared" si="116"/>
        <v>-2.04</v>
      </c>
      <c r="R390" s="64">
        <f t="shared" si="124"/>
        <v>0.03</v>
      </c>
      <c r="S390" s="26">
        <f t="shared" si="109"/>
        <v>2</v>
      </c>
      <c r="T390" s="26">
        <f t="shared" si="114"/>
        <v>10</v>
      </c>
      <c r="U390" s="23">
        <f t="shared" si="110"/>
        <v>0</v>
      </c>
      <c r="V390" s="19">
        <f t="shared" si="111"/>
        <v>0</v>
      </c>
      <c r="W390" s="23">
        <f t="shared" si="112"/>
        <v>0</v>
      </c>
      <c r="X390" s="17" t="str">
        <f t="shared" si="113"/>
        <v>ВА</v>
      </c>
      <c r="Y390" s="1"/>
    </row>
    <row r="391" spans="2:26" ht="15" outlineLevel="2" x14ac:dyDescent="0.25">
      <c r="B391" s="176">
        <v>354</v>
      </c>
      <c r="C391" s="178" t="s">
        <v>394</v>
      </c>
      <c r="D391" s="170">
        <v>407.6</v>
      </c>
      <c r="E391" s="5">
        <v>358.75</v>
      </c>
      <c r="F391" s="13">
        <v>137.86000000000001</v>
      </c>
      <c r="G391" s="10">
        <f t="shared" si="117"/>
        <v>0.88</v>
      </c>
      <c r="H391" s="58">
        <f t="shared" si="118"/>
        <v>-0.12</v>
      </c>
      <c r="I391" s="3">
        <f t="shared" si="115"/>
        <v>140</v>
      </c>
      <c r="J391" s="58">
        <f t="shared" si="119"/>
        <v>-0.65</v>
      </c>
      <c r="K391" s="81">
        <v>5661.5</v>
      </c>
      <c r="L391" s="112">
        <f t="shared" si="120"/>
        <v>15.8</v>
      </c>
      <c r="M391" s="58">
        <f t="shared" si="121"/>
        <v>-0.42</v>
      </c>
      <c r="N391" s="119">
        <v>2.548</v>
      </c>
      <c r="O391" s="59">
        <f t="shared" si="122"/>
        <v>141</v>
      </c>
      <c r="P391" s="58">
        <f t="shared" si="123"/>
        <v>-0.23</v>
      </c>
      <c r="Q391" s="64">
        <f t="shared" si="116"/>
        <v>-0.77</v>
      </c>
      <c r="R391" s="64">
        <f t="shared" si="124"/>
        <v>-0.65</v>
      </c>
      <c r="S391" s="26">
        <f t="shared" si="109"/>
        <v>2</v>
      </c>
      <c r="T391" s="26">
        <f t="shared" si="114"/>
        <v>20</v>
      </c>
      <c r="U391" s="23">
        <f t="shared" si="110"/>
        <v>0</v>
      </c>
      <c r="V391" s="19">
        <f t="shared" si="111"/>
        <v>0</v>
      </c>
      <c r="W391" s="23" t="str">
        <f t="shared" si="112"/>
        <v>ВВ</v>
      </c>
      <c r="X391" s="17">
        <f t="shared" si="113"/>
        <v>0</v>
      </c>
      <c r="Y391" s="1"/>
    </row>
    <row r="392" spans="2:26" ht="15" outlineLevel="2" x14ac:dyDescent="0.25">
      <c r="B392" s="176">
        <v>355</v>
      </c>
      <c r="C392" s="178" t="s">
        <v>395</v>
      </c>
      <c r="D392" s="170">
        <v>552.03</v>
      </c>
      <c r="E392" s="5">
        <v>466.1</v>
      </c>
      <c r="F392" s="13">
        <v>163.93</v>
      </c>
      <c r="G392" s="10">
        <f t="shared" si="117"/>
        <v>0.84</v>
      </c>
      <c r="H392" s="58">
        <f t="shared" si="118"/>
        <v>-0.16000000000000003</v>
      </c>
      <c r="I392" s="3">
        <f t="shared" si="115"/>
        <v>128</v>
      </c>
      <c r="J392" s="58">
        <f t="shared" si="119"/>
        <v>-0.5</v>
      </c>
      <c r="K392" s="81">
        <v>5903.4</v>
      </c>
      <c r="L392" s="112">
        <f t="shared" si="120"/>
        <v>12.7</v>
      </c>
      <c r="M392" s="58">
        <f t="shared" si="121"/>
        <v>-0.14000000000000001</v>
      </c>
      <c r="N392" s="119">
        <v>2.38</v>
      </c>
      <c r="O392" s="59">
        <f t="shared" si="122"/>
        <v>196</v>
      </c>
      <c r="P392" s="58">
        <f t="shared" si="123"/>
        <v>7.0000000000000007E-2</v>
      </c>
      <c r="Q392" s="64">
        <f t="shared" si="116"/>
        <v>-0.66</v>
      </c>
      <c r="R392" s="64">
        <f t="shared" si="124"/>
        <v>-7.0000000000000007E-2</v>
      </c>
      <c r="S392" s="26">
        <f t="shared" si="109"/>
        <v>2</v>
      </c>
      <c r="T392" s="26">
        <f t="shared" si="114"/>
        <v>20</v>
      </c>
      <c r="U392" s="23">
        <f t="shared" si="110"/>
        <v>0</v>
      </c>
      <c r="V392" s="19">
        <f t="shared" si="111"/>
        <v>0</v>
      </c>
      <c r="W392" s="23" t="str">
        <f t="shared" si="112"/>
        <v>ВВ</v>
      </c>
      <c r="X392" s="17">
        <f t="shared" si="113"/>
        <v>0</v>
      </c>
      <c r="Y392" s="1"/>
    </row>
    <row r="393" spans="2:26" ht="15" outlineLevel="2" x14ac:dyDescent="0.25">
      <c r="B393" s="176">
        <v>356</v>
      </c>
      <c r="C393" s="178" t="s">
        <v>396</v>
      </c>
      <c r="D393" s="170">
        <v>81.400000000000006</v>
      </c>
      <c r="E393" s="5">
        <v>66.790000000000006</v>
      </c>
      <c r="F393" s="13">
        <v>27.61</v>
      </c>
      <c r="G393" s="10">
        <f t="shared" si="117"/>
        <v>0.82</v>
      </c>
      <c r="H393" s="58">
        <f t="shared" si="118"/>
        <v>-0.18000000000000005</v>
      </c>
      <c r="I393" s="3">
        <f t="shared" si="115"/>
        <v>151</v>
      </c>
      <c r="J393" s="58">
        <f t="shared" si="119"/>
        <v>-0.77</v>
      </c>
      <c r="K393" s="81">
        <v>3514.9</v>
      </c>
      <c r="L393" s="112">
        <f t="shared" si="120"/>
        <v>52.6</v>
      </c>
      <c r="M393" s="58">
        <f t="shared" si="121"/>
        <v>-3.74</v>
      </c>
      <c r="N393" s="119">
        <v>0.98799999999999999</v>
      </c>
      <c r="O393" s="59">
        <f t="shared" si="122"/>
        <v>68</v>
      </c>
      <c r="P393" s="58">
        <f t="shared" si="123"/>
        <v>-0.63</v>
      </c>
      <c r="Q393" s="64">
        <f t="shared" si="116"/>
        <v>-0.95000000000000007</v>
      </c>
      <c r="R393" s="64">
        <f t="shared" si="124"/>
        <v>-4.37</v>
      </c>
      <c r="S393" s="26">
        <f t="shared" si="109"/>
        <v>2</v>
      </c>
      <c r="T393" s="26">
        <f t="shared" si="114"/>
        <v>20</v>
      </c>
      <c r="U393" s="23">
        <f t="shared" si="110"/>
        <v>0</v>
      </c>
      <c r="V393" s="19">
        <f t="shared" si="111"/>
        <v>0</v>
      </c>
      <c r="W393" s="23" t="str">
        <f t="shared" si="112"/>
        <v>ВВ</v>
      </c>
      <c r="X393" s="17">
        <f t="shared" si="113"/>
        <v>0</v>
      </c>
      <c r="Y393" s="1"/>
    </row>
    <row r="394" spans="2:26" ht="15" outlineLevel="2" x14ac:dyDescent="0.25">
      <c r="B394" s="176">
        <v>357</v>
      </c>
      <c r="C394" s="178" t="s">
        <v>397</v>
      </c>
      <c r="D394" s="170">
        <v>251.27</v>
      </c>
      <c r="E394" s="5">
        <v>210.3</v>
      </c>
      <c r="F394" s="13">
        <v>81.97</v>
      </c>
      <c r="G394" s="10">
        <f t="shared" si="117"/>
        <v>0.84</v>
      </c>
      <c r="H394" s="58">
        <f t="shared" si="118"/>
        <v>-0.16000000000000003</v>
      </c>
      <c r="I394" s="3">
        <f t="shared" si="115"/>
        <v>142</v>
      </c>
      <c r="J394" s="58">
        <f t="shared" si="119"/>
        <v>-0.67</v>
      </c>
      <c r="K394" s="81">
        <v>4234.7</v>
      </c>
      <c r="L394" s="112">
        <f t="shared" si="120"/>
        <v>20.100000000000001</v>
      </c>
      <c r="M394" s="58">
        <f t="shared" si="121"/>
        <v>-0.81</v>
      </c>
      <c r="N394" s="119">
        <v>2.98</v>
      </c>
      <c r="O394" s="59">
        <f t="shared" si="122"/>
        <v>71</v>
      </c>
      <c r="P394" s="58">
        <f t="shared" si="123"/>
        <v>-0.61</v>
      </c>
      <c r="Q394" s="64">
        <f t="shared" si="116"/>
        <v>-0.83000000000000007</v>
      </c>
      <c r="R394" s="64">
        <f t="shared" si="124"/>
        <v>-1.42</v>
      </c>
      <c r="S394" s="26">
        <f t="shared" si="109"/>
        <v>2</v>
      </c>
      <c r="T394" s="26">
        <f t="shared" si="114"/>
        <v>20</v>
      </c>
      <c r="U394" s="23">
        <f t="shared" si="110"/>
        <v>0</v>
      </c>
      <c r="V394" s="19">
        <f t="shared" si="111"/>
        <v>0</v>
      </c>
      <c r="W394" s="23" t="str">
        <f t="shared" si="112"/>
        <v>ВВ</v>
      </c>
      <c r="X394" s="17">
        <f t="shared" si="113"/>
        <v>0</v>
      </c>
      <c r="Y394" s="1"/>
    </row>
    <row r="395" spans="2:26" ht="15" outlineLevel="2" x14ac:dyDescent="0.25">
      <c r="B395" s="176">
        <v>358</v>
      </c>
      <c r="C395" s="178" t="s">
        <v>398</v>
      </c>
      <c r="D395" s="170">
        <v>231.51</v>
      </c>
      <c r="E395" s="5">
        <v>281.70999999999998</v>
      </c>
      <c r="F395" s="13">
        <v>82.8</v>
      </c>
      <c r="G395" s="10">
        <f t="shared" si="117"/>
        <v>1.22</v>
      </c>
      <c r="H395" s="58">
        <f t="shared" si="118"/>
        <v>0.21999999999999997</v>
      </c>
      <c r="I395" s="3">
        <f t="shared" si="115"/>
        <v>107</v>
      </c>
      <c r="J395" s="58">
        <f t="shared" si="119"/>
        <v>-0.26</v>
      </c>
      <c r="K395" s="81">
        <v>3500.1</v>
      </c>
      <c r="L395" s="112">
        <f t="shared" si="120"/>
        <v>12.4</v>
      </c>
      <c r="M395" s="58">
        <f t="shared" si="121"/>
        <v>-0.12</v>
      </c>
      <c r="N395" s="119">
        <v>1.3560000000000001</v>
      </c>
      <c r="O395" s="59">
        <f t="shared" si="122"/>
        <v>208</v>
      </c>
      <c r="P395" s="58">
        <f t="shared" si="123"/>
        <v>0.14000000000000001</v>
      </c>
      <c r="Q395" s="64">
        <f t="shared" si="116"/>
        <v>-4.0000000000000036E-2</v>
      </c>
      <c r="R395" s="64">
        <f t="shared" si="124"/>
        <v>2.0000000000000018E-2</v>
      </c>
      <c r="S395" s="26">
        <f t="shared" si="109"/>
        <v>2</v>
      </c>
      <c r="T395" s="26">
        <f t="shared" si="114"/>
        <v>10</v>
      </c>
      <c r="U395" s="23">
        <f t="shared" si="110"/>
        <v>0</v>
      </c>
      <c r="V395" s="19">
        <f t="shared" si="111"/>
        <v>0</v>
      </c>
      <c r="W395" s="23">
        <f t="shared" si="112"/>
        <v>0</v>
      </c>
      <c r="X395" s="17" t="str">
        <f t="shared" si="113"/>
        <v>ВА</v>
      </c>
      <c r="Y395" s="1"/>
    </row>
    <row r="396" spans="2:26" ht="15" outlineLevel="2" x14ac:dyDescent="0.25">
      <c r="B396" s="176">
        <v>359</v>
      </c>
      <c r="C396" s="178" t="s">
        <v>399</v>
      </c>
      <c r="D396" s="170">
        <v>555.73</v>
      </c>
      <c r="E396" s="5">
        <v>465.16</v>
      </c>
      <c r="F396" s="13">
        <v>253.58</v>
      </c>
      <c r="G396" s="10">
        <f t="shared" si="117"/>
        <v>0.84</v>
      </c>
      <c r="H396" s="58">
        <f t="shared" si="118"/>
        <v>-0.16000000000000003</v>
      </c>
      <c r="I396" s="3">
        <f t="shared" si="115"/>
        <v>199</v>
      </c>
      <c r="J396" s="58">
        <f t="shared" si="119"/>
        <v>-1.34</v>
      </c>
      <c r="K396" s="81">
        <v>4194.3</v>
      </c>
      <c r="L396" s="112">
        <f t="shared" si="120"/>
        <v>9</v>
      </c>
      <c r="M396" s="58">
        <f t="shared" si="121"/>
        <v>0.19</v>
      </c>
      <c r="N396" s="119">
        <v>0.96</v>
      </c>
      <c r="O396" s="59">
        <f t="shared" si="122"/>
        <v>485</v>
      </c>
      <c r="P396" s="58">
        <f t="shared" si="123"/>
        <v>1.65</v>
      </c>
      <c r="Q396" s="64">
        <f t="shared" si="116"/>
        <v>-1.5</v>
      </c>
      <c r="R396" s="64">
        <f t="shared" si="124"/>
        <v>1.8399999999999999</v>
      </c>
      <c r="S396" s="26">
        <f t="shared" si="109"/>
        <v>2</v>
      </c>
      <c r="T396" s="26">
        <f t="shared" si="114"/>
        <v>10</v>
      </c>
      <c r="U396" s="23">
        <f t="shared" si="110"/>
        <v>0</v>
      </c>
      <c r="V396" s="19">
        <f t="shared" si="111"/>
        <v>0</v>
      </c>
      <c r="W396" s="23">
        <f t="shared" si="112"/>
        <v>0</v>
      </c>
      <c r="X396" s="17" t="str">
        <f t="shared" si="113"/>
        <v>ВА</v>
      </c>
      <c r="Y396" s="1"/>
    </row>
    <row r="397" spans="2:26" ht="15" outlineLevel="2" x14ac:dyDescent="0.25">
      <c r="B397" s="176">
        <v>360</v>
      </c>
      <c r="C397" s="178" t="s">
        <v>400</v>
      </c>
      <c r="D397" s="170">
        <v>2341.4299999999998</v>
      </c>
      <c r="E397" s="5">
        <v>2228.3200000000002</v>
      </c>
      <c r="F397" s="13">
        <v>730.12</v>
      </c>
      <c r="G397" s="10">
        <f t="shared" si="117"/>
        <v>0.95</v>
      </c>
      <c r="H397" s="58">
        <f t="shared" si="118"/>
        <v>-5.0000000000000044E-2</v>
      </c>
      <c r="I397" s="3">
        <f t="shared" si="115"/>
        <v>120</v>
      </c>
      <c r="J397" s="58">
        <f t="shared" si="119"/>
        <v>-0.41</v>
      </c>
      <c r="K397" s="81">
        <v>19670.8</v>
      </c>
      <c r="L397" s="112">
        <f t="shared" si="120"/>
        <v>8.8000000000000007</v>
      </c>
      <c r="M397" s="58">
        <f t="shared" si="121"/>
        <v>0.21</v>
      </c>
      <c r="N397" s="119">
        <v>10.472</v>
      </c>
      <c r="O397" s="59">
        <f t="shared" si="122"/>
        <v>213</v>
      </c>
      <c r="P397" s="58">
        <f t="shared" si="123"/>
        <v>0.16</v>
      </c>
      <c r="Q397" s="64">
        <f t="shared" si="116"/>
        <v>-0.46</v>
      </c>
      <c r="R397" s="64">
        <f t="shared" si="124"/>
        <v>0.37</v>
      </c>
      <c r="S397" s="26">
        <f t="shared" si="109"/>
        <v>2</v>
      </c>
      <c r="T397" s="26">
        <f t="shared" si="114"/>
        <v>10</v>
      </c>
      <c r="U397" s="23">
        <f t="shared" si="110"/>
        <v>0</v>
      </c>
      <c r="V397" s="19">
        <f t="shared" si="111"/>
        <v>0</v>
      </c>
      <c r="W397" s="23">
        <f t="shared" si="112"/>
        <v>0</v>
      </c>
      <c r="X397" s="17" t="str">
        <f t="shared" si="113"/>
        <v>ВА</v>
      </c>
      <c r="Y397" s="1"/>
      <c r="Z397" s="160"/>
    </row>
    <row r="398" spans="2:26" ht="15" outlineLevel="2" x14ac:dyDescent="0.25">
      <c r="B398" s="176">
        <v>361</v>
      </c>
      <c r="C398" s="178" t="s">
        <v>401</v>
      </c>
      <c r="D398" s="170">
        <v>992.69</v>
      </c>
      <c r="E398" s="5">
        <v>888.49</v>
      </c>
      <c r="F398" s="13">
        <v>179.2</v>
      </c>
      <c r="G398" s="10">
        <f t="shared" si="117"/>
        <v>0.9</v>
      </c>
      <c r="H398" s="58">
        <f t="shared" si="118"/>
        <v>-9.9999999999999978E-2</v>
      </c>
      <c r="I398" s="3">
        <f t="shared" si="115"/>
        <v>74</v>
      </c>
      <c r="J398" s="58">
        <f t="shared" si="119"/>
        <v>0.13</v>
      </c>
      <c r="K398" s="81">
        <v>5916.6</v>
      </c>
      <c r="L398" s="112">
        <f t="shared" si="120"/>
        <v>6.7</v>
      </c>
      <c r="M398" s="58">
        <f t="shared" si="121"/>
        <v>0.4</v>
      </c>
      <c r="N398" s="119">
        <v>2.7160000000000002</v>
      </c>
      <c r="O398" s="59">
        <f t="shared" si="122"/>
        <v>327</v>
      </c>
      <c r="P398" s="58">
        <f t="shared" si="123"/>
        <v>0.79</v>
      </c>
      <c r="Q398" s="64">
        <f t="shared" si="116"/>
        <v>3.0000000000000027E-2</v>
      </c>
      <c r="R398" s="64">
        <f t="shared" si="124"/>
        <v>1.19</v>
      </c>
      <c r="S398" s="26">
        <f t="shared" si="109"/>
        <v>1</v>
      </c>
      <c r="T398" s="26">
        <f t="shared" si="114"/>
        <v>10</v>
      </c>
      <c r="U398" s="23">
        <f t="shared" si="110"/>
        <v>0</v>
      </c>
      <c r="V398" s="19" t="str">
        <f t="shared" si="111"/>
        <v>АА</v>
      </c>
      <c r="W398" s="23">
        <f t="shared" si="112"/>
        <v>0</v>
      </c>
      <c r="X398" s="17">
        <f t="shared" si="113"/>
        <v>0</v>
      </c>
      <c r="Y398" s="1"/>
    </row>
    <row r="399" spans="2:26" ht="15" outlineLevel="2" x14ac:dyDescent="0.25">
      <c r="B399" s="176">
        <v>362</v>
      </c>
      <c r="C399" s="178" t="s">
        <v>402</v>
      </c>
      <c r="D399" s="170">
        <v>723.9</v>
      </c>
      <c r="E399" s="5">
        <v>593.53</v>
      </c>
      <c r="F399" s="13">
        <v>226.37</v>
      </c>
      <c r="G399" s="10">
        <f t="shared" si="117"/>
        <v>0.82</v>
      </c>
      <c r="H399" s="58">
        <f t="shared" si="118"/>
        <v>-0.18000000000000005</v>
      </c>
      <c r="I399" s="3">
        <f t="shared" si="115"/>
        <v>139</v>
      </c>
      <c r="J399" s="58">
        <f t="shared" si="119"/>
        <v>-0.63</v>
      </c>
      <c r="K399" s="81">
        <v>7829.4</v>
      </c>
      <c r="L399" s="112">
        <f t="shared" si="120"/>
        <v>13.2</v>
      </c>
      <c r="M399" s="58">
        <f t="shared" si="121"/>
        <v>-0.19</v>
      </c>
      <c r="N399" s="119">
        <v>4.0119999999999996</v>
      </c>
      <c r="O399" s="59">
        <f t="shared" si="122"/>
        <v>148</v>
      </c>
      <c r="P399" s="58">
        <f t="shared" si="123"/>
        <v>-0.19</v>
      </c>
      <c r="Q399" s="64">
        <f t="shared" si="116"/>
        <v>-0.81</v>
      </c>
      <c r="R399" s="64">
        <f t="shared" si="124"/>
        <v>-0.38</v>
      </c>
      <c r="S399" s="26">
        <f t="shared" si="109"/>
        <v>2</v>
      </c>
      <c r="T399" s="26">
        <f t="shared" si="114"/>
        <v>20</v>
      </c>
      <c r="U399" s="23">
        <f t="shared" si="110"/>
        <v>0</v>
      </c>
      <c r="V399" s="19">
        <f t="shared" si="111"/>
        <v>0</v>
      </c>
      <c r="W399" s="23" t="str">
        <f t="shared" si="112"/>
        <v>ВВ</v>
      </c>
      <c r="X399" s="17">
        <f t="shared" si="113"/>
        <v>0</v>
      </c>
      <c r="Y399" s="1"/>
    </row>
    <row r="400" spans="2:26" ht="15" outlineLevel="2" x14ac:dyDescent="0.25">
      <c r="B400" s="176">
        <v>363</v>
      </c>
      <c r="C400" s="178" t="s">
        <v>403</v>
      </c>
      <c r="D400" s="170">
        <v>2027.42</v>
      </c>
      <c r="E400" s="5">
        <v>1948.42</v>
      </c>
      <c r="F400" s="13">
        <v>230</v>
      </c>
      <c r="G400" s="10">
        <f t="shared" si="117"/>
        <v>0.96</v>
      </c>
      <c r="H400" s="58">
        <f t="shared" si="118"/>
        <v>-4.0000000000000036E-2</v>
      </c>
      <c r="I400" s="3">
        <f t="shared" si="115"/>
        <v>43</v>
      </c>
      <c r="J400" s="58">
        <f t="shared" si="119"/>
        <v>0.49</v>
      </c>
      <c r="K400" s="81">
        <v>6430.1</v>
      </c>
      <c r="L400" s="112">
        <f t="shared" si="120"/>
        <v>3.3</v>
      </c>
      <c r="M400" s="58">
        <f t="shared" si="121"/>
        <v>0.7</v>
      </c>
      <c r="N400" s="119">
        <v>3.032</v>
      </c>
      <c r="O400" s="59">
        <f t="shared" si="122"/>
        <v>643</v>
      </c>
      <c r="P400" s="58">
        <f t="shared" si="123"/>
        <v>2.5099999999999998</v>
      </c>
      <c r="Q400" s="64">
        <f t="shared" si="116"/>
        <v>0.44999999999999996</v>
      </c>
      <c r="R400" s="64">
        <f t="shared" si="124"/>
        <v>3.21</v>
      </c>
      <c r="S400" s="26">
        <f t="shared" si="109"/>
        <v>1</v>
      </c>
      <c r="T400" s="26">
        <f t="shared" si="114"/>
        <v>10</v>
      </c>
      <c r="U400" s="23">
        <f t="shared" si="110"/>
        <v>0</v>
      </c>
      <c r="V400" s="19" t="str">
        <f t="shared" si="111"/>
        <v>АА</v>
      </c>
      <c r="W400" s="23">
        <f t="shared" si="112"/>
        <v>0</v>
      </c>
      <c r="X400" s="17">
        <f t="shared" si="113"/>
        <v>0</v>
      </c>
      <c r="Y400" s="1"/>
    </row>
    <row r="401" spans="2:25" ht="15" outlineLevel="2" x14ac:dyDescent="0.25">
      <c r="B401" s="176">
        <v>364</v>
      </c>
      <c r="C401" s="178" t="s">
        <v>404</v>
      </c>
      <c r="D401" s="170">
        <v>983.85</v>
      </c>
      <c r="E401" s="5">
        <v>898.91</v>
      </c>
      <c r="F401" s="13">
        <v>337.94</v>
      </c>
      <c r="G401" s="10">
        <f t="shared" si="117"/>
        <v>0.91</v>
      </c>
      <c r="H401" s="58">
        <f t="shared" si="118"/>
        <v>-8.9999999999999969E-2</v>
      </c>
      <c r="I401" s="3">
        <f t="shared" si="115"/>
        <v>137</v>
      </c>
      <c r="J401" s="58">
        <f t="shared" si="119"/>
        <v>-0.61</v>
      </c>
      <c r="K401" s="81">
        <v>6261.5</v>
      </c>
      <c r="L401" s="112">
        <f t="shared" si="120"/>
        <v>7</v>
      </c>
      <c r="M401" s="58">
        <f t="shared" si="121"/>
        <v>0.37</v>
      </c>
      <c r="N401" s="119">
        <v>2.2999999999999998</v>
      </c>
      <c r="O401" s="59">
        <f t="shared" si="122"/>
        <v>391</v>
      </c>
      <c r="P401" s="58">
        <f t="shared" si="123"/>
        <v>1.1399999999999999</v>
      </c>
      <c r="Q401" s="64">
        <f t="shared" si="116"/>
        <v>-0.7</v>
      </c>
      <c r="R401" s="64">
        <f t="shared" si="124"/>
        <v>1.5099999999999998</v>
      </c>
      <c r="S401" s="26">
        <f t="shared" si="109"/>
        <v>2</v>
      </c>
      <c r="T401" s="26">
        <f t="shared" si="114"/>
        <v>10</v>
      </c>
      <c r="U401" s="23">
        <f t="shared" si="110"/>
        <v>0</v>
      </c>
      <c r="V401" s="19">
        <f t="shared" si="111"/>
        <v>0</v>
      </c>
      <c r="W401" s="23">
        <f t="shared" si="112"/>
        <v>0</v>
      </c>
      <c r="X401" s="17" t="str">
        <f t="shared" si="113"/>
        <v>ВА</v>
      </c>
      <c r="Y401" s="1"/>
    </row>
    <row r="402" spans="2:25" ht="15" outlineLevel="2" x14ac:dyDescent="0.25">
      <c r="B402" s="176">
        <v>365</v>
      </c>
      <c r="C402" s="178" t="s">
        <v>405</v>
      </c>
      <c r="D402" s="170">
        <v>372.76</v>
      </c>
      <c r="E402" s="5">
        <v>323.38</v>
      </c>
      <c r="F402" s="13">
        <v>74.37</v>
      </c>
      <c r="G402" s="10">
        <f t="shared" si="117"/>
        <v>0.87</v>
      </c>
      <c r="H402" s="58">
        <f t="shared" si="118"/>
        <v>-0.13</v>
      </c>
      <c r="I402" s="3">
        <f t="shared" si="115"/>
        <v>84</v>
      </c>
      <c r="J402" s="58">
        <f t="shared" si="119"/>
        <v>0.01</v>
      </c>
      <c r="K402" s="81">
        <v>5437</v>
      </c>
      <c r="L402" s="112">
        <f t="shared" si="120"/>
        <v>16.8</v>
      </c>
      <c r="M402" s="58">
        <f t="shared" si="121"/>
        <v>-0.51</v>
      </c>
      <c r="N402" s="119">
        <v>1.74</v>
      </c>
      <c r="O402" s="59">
        <f t="shared" si="122"/>
        <v>186</v>
      </c>
      <c r="P402" s="58">
        <f t="shared" si="123"/>
        <v>0.02</v>
      </c>
      <c r="Q402" s="64">
        <f t="shared" si="116"/>
        <v>-0.12000000000000001</v>
      </c>
      <c r="R402" s="64">
        <f t="shared" si="124"/>
        <v>-0.49</v>
      </c>
      <c r="S402" s="26">
        <f t="shared" si="109"/>
        <v>2</v>
      </c>
      <c r="T402" s="26">
        <f t="shared" si="114"/>
        <v>20</v>
      </c>
      <c r="U402" s="23">
        <f t="shared" si="110"/>
        <v>0</v>
      </c>
      <c r="V402" s="19">
        <f t="shared" si="111"/>
        <v>0</v>
      </c>
      <c r="W402" s="23" t="str">
        <f t="shared" si="112"/>
        <v>ВВ</v>
      </c>
      <c r="X402" s="17">
        <f t="shared" si="113"/>
        <v>0</v>
      </c>
      <c r="Y402" s="1"/>
    </row>
    <row r="403" spans="2:25" ht="15" outlineLevel="2" x14ac:dyDescent="0.25">
      <c r="B403" s="176">
        <v>366</v>
      </c>
      <c r="C403" s="178" t="s">
        <v>406</v>
      </c>
      <c r="D403" s="170">
        <v>581.94000000000005</v>
      </c>
      <c r="E403" s="5">
        <v>480</v>
      </c>
      <c r="F403" s="13">
        <v>286.93</v>
      </c>
      <c r="G403" s="10">
        <f t="shared" si="117"/>
        <v>0.82</v>
      </c>
      <c r="H403" s="58">
        <f t="shared" si="118"/>
        <v>-0.18000000000000005</v>
      </c>
      <c r="I403" s="3">
        <f t="shared" si="115"/>
        <v>218</v>
      </c>
      <c r="J403" s="58">
        <f t="shared" si="119"/>
        <v>-1.56</v>
      </c>
      <c r="K403" s="81">
        <v>5635.9</v>
      </c>
      <c r="L403" s="112">
        <f t="shared" si="120"/>
        <v>11.7</v>
      </c>
      <c r="M403" s="58">
        <f t="shared" si="121"/>
        <v>-0.05</v>
      </c>
      <c r="N403" s="119">
        <v>2.2360000000000002</v>
      </c>
      <c r="O403" s="59">
        <f t="shared" si="122"/>
        <v>215</v>
      </c>
      <c r="P403" s="58">
        <f t="shared" si="123"/>
        <v>0.17</v>
      </c>
      <c r="Q403" s="64">
        <f t="shared" si="116"/>
        <v>-1.7400000000000002</v>
      </c>
      <c r="R403" s="64">
        <f t="shared" si="124"/>
        <v>0.12000000000000001</v>
      </c>
      <c r="S403" s="26">
        <f t="shared" si="109"/>
        <v>2</v>
      </c>
      <c r="T403" s="26">
        <f t="shared" si="114"/>
        <v>10</v>
      </c>
      <c r="U403" s="23">
        <f t="shared" si="110"/>
        <v>0</v>
      </c>
      <c r="V403" s="19">
        <f t="shared" si="111"/>
        <v>0</v>
      </c>
      <c r="W403" s="23">
        <f t="shared" si="112"/>
        <v>0</v>
      </c>
      <c r="X403" s="17" t="str">
        <f t="shared" si="113"/>
        <v>ВА</v>
      </c>
      <c r="Y403" s="1"/>
    </row>
    <row r="404" spans="2:25" s="105" customFormat="1" ht="15" outlineLevel="2" x14ac:dyDescent="0.25">
      <c r="B404" s="176">
        <v>367</v>
      </c>
      <c r="C404" s="178" t="s">
        <v>407</v>
      </c>
      <c r="D404" s="170">
        <v>517.77</v>
      </c>
      <c r="E404" s="5">
        <v>416.72</v>
      </c>
      <c r="F404" s="13">
        <v>537.04999999999995</v>
      </c>
      <c r="G404" s="10">
        <f t="shared" si="117"/>
        <v>0.8</v>
      </c>
      <c r="H404" s="58">
        <f t="shared" si="118"/>
        <v>-0.19999999999999996</v>
      </c>
      <c r="I404" s="3">
        <f t="shared" si="115"/>
        <v>470</v>
      </c>
      <c r="J404" s="58">
        <f t="shared" si="119"/>
        <v>-4.5199999999999996</v>
      </c>
      <c r="K404" s="81">
        <v>4569.2</v>
      </c>
      <c r="L404" s="112">
        <f t="shared" si="120"/>
        <v>11</v>
      </c>
      <c r="M404" s="58">
        <f t="shared" si="121"/>
        <v>0.01</v>
      </c>
      <c r="N404" s="119">
        <v>1.5760000000000001</v>
      </c>
      <c r="O404" s="59">
        <f t="shared" si="122"/>
        <v>264</v>
      </c>
      <c r="P404" s="58">
        <f t="shared" si="123"/>
        <v>0.44</v>
      </c>
      <c r="Q404" s="64">
        <f t="shared" si="116"/>
        <v>-4.72</v>
      </c>
      <c r="R404" s="64">
        <f t="shared" si="124"/>
        <v>0.45</v>
      </c>
      <c r="S404" s="108">
        <f t="shared" si="109"/>
        <v>2</v>
      </c>
      <c r="T404" s="108">
        <f t="shared" si="114"/>
        <v>10</v>
      </c>
      <c r="U404" s="103">
        <f t="shared" si="110"/>
        <v>0</v>
      </c>
      <c r="V404" s="111">
        <f t="shared" si="111"/>
        <v>0</v>
      </c>
      <c r="W404" s="103">
        <f t="shared" si="112"/>
        <v>0</v>
      </c>
      <c r="X404" s="111" t="str">
        <f t="shared" si="113"/>
        <v>ВА</v>
      </c>
    </row>
    <row r="405" spans="2:25" ht="15" outlineLevel="2" x14ac:dyDescent="0.25">
      <c r="B405" s="176">
        <v>368</v>
      </c>
      <c r="C405" s="178" t="s">
        <v>408</v>
      </c>
      <c r="D405" s="170">
        <v>1909.73</v>
      </c>
      <c r="E405" s="5">
        <v>1818.49</v>
      </c>
      <c r="F405" s="13">
        <v>341.23</v>
      </c>
      <c r="G405" s="10">
        <f t="shared" si="117"/>
        <v>0.95</v>
      </c>
      <c r="H405" s="58">
        <f t="shared" si="118"/>
        <v>-5.0000000000000044E-2</v>
      </c>
      <c r="I405" s="3">
        <f t="shared" si="115"/>
        <v>68</v>
      </c>
      <c r="J405" s="58">
        <f t="shared" si="119"/>
        <v>0.2</v>
      </c>
      <c r="K405" s="81">
        <v>18906.7</v>
      </c>
      <c r="L405" s="112">
        <f t="shared" si="120"/>
        <v>10.4</v>
      </c>
      <c r="M405" s="58">
        <f t="shared" si="121"/>
        <v>0.06</v>
      </c>
      <c r="N405" s="119">
        <v>11.5</v>
      </c>
      <c r="O405" s="59">
        <f t="shared" si="122"/>
        <v>158</v>
      </c>
      <c r="P405" s="58">
        <f t="shared" si="123"/>
        <v>-0.14000000000000001</v>
      </c>
      <c r="Q405" s="64">
        <f t="shared" si="116"/>
        <v>0.14999999999999997</v>
      </c>
      <c r="R405" s="64">
        <f t="shared" si="124"/>
        <v>-8.0000000000000016E-2</v>
      </c>
      <c r="S405" s="26">
        <f t="shared" si="109"/>
        <v>1</v>
      </c>
      <c r="T405" s="26">
        <f t="shared" si="114"/>
        <v>20</v>
      </c>
      <c r="U405" s="23" t="str">
        <f t="shared" si="110"/>
        <v>АВ</v>
      </c>
      <c r="V405" s="19">
        <f t="shared" si="111"/>
        <v>0</v>
      </c>
      <c r="W405" s="23">
        <f t="shared" si="112"/>
        <v>0</v>
      </c>
      <c r="X405" s="17">
        <f t="shared" si="113"/>
        <v>0</v>
      </c>
      <c r="Y405" s="1"/>
    </row>
    <row r="406" spans="2:25" ht="15" outlineLevel="2" x14ac:dyDescent="0.25">
      <c r="B406" s="176">
        <v>369</v>
      </c>
      <c r="C406" s="178" t="s">
        <v>409</v>
      </c>
      <c r="D406" s="170">
        <v>1761.18</v>
      </c>
      <c r="E406" s="5">
        <v>1684.4</v>
      </c>
      <c r="F406" s="13">
        <v>230.78</v>
      </c>
      <c r="G406" s="10">
        <f t="shared" si="117"/>
        <v>0.96</v>
      </c>
      <c r="H406" s="58">
        <f t="shared" si="118"/>
        <v>-4.0000000000000036E-2</v>
      </c>
      <c r="I406" s="3">
        <f t="shared" si="115"/>
        <v>50</v>
      </c>
      <c r="J406" s="58">
        <f t="shared" si="119"/>
        <v>0.41</v>
      </c>
      <c r="K406" s="81">
        <v>7048.8</v>
      </c>
      <c r="L406" s="112">
        <f t="shared" si="120"/>
        <v>4.2</v>
      </c>
      <c r="M406" s="58">
        <f t="shared" si="121"/>
        <v>0.62</v>
      </c>
      <c r="N406" s="119">
        <v>3</v>
      </c>
      <c r="O406" s="59">
        <f t="shared" si="122"/>
        <v>561</v>
      </c>
      <c r="P406" s="58">
        <f t="shared" si="123"/>
        <v>2.0699999999999998</v>
      </c>
      <c r="Q406" s="64">
        <f t="shared" si="116"/>
        <v>0.36999999999999994</v>
      </c>
      <c r="R406" s="64">
        <f t="shared" si="124"/>
        <v>2.69</v>
      </c>
      <c r="S406" s="26">
        <f t="shared" si="109"/>
        <v>1</v>
      </c>
      <c r="T406" s="26">
        <f t="shared" si="114"/>
        <v>10</v>
      </c>
      <c r="U406" s="23">
        <f t="shared" si="110"/>
        <v>0</v>
      </c>
      <c r="V406" s="19" t="str">
        <f t="shared" si="111"/>
        <v>АА</v>
      </c>
      <c r="W406" s="23">
        <f t="shared" si="112"/>
        <v>0</v>
      </c>
      <c r="X406" s="17">
        <f t="shared" si="113"/>
        <v>0</v>
      </c>
      <c r="Y406" s="1"/>
    </row>
    <row r="407" spans="2:25" ht="15" outlineLevel="2" x14ac:dyDescent="0.25">
      <c r="B407" s="176">
        <v>370</v>
      </c>
      <c r="C407" s="178" t="s">
        <v>410</v>
      </c>
      <c r="D407" s="170">
        <v>365.33</v>
      </c>
      <c r="E407" s="5">
        <v>310.61</v>
      </c>
      <c r="F407" s="13">
        <v>93.72</v>
      </c>
      <c r="G407" s="10">
        <f t="shared" si="117"/>
        <v>0.85</v>
      </c>
      <c r="H407" s="58">
        <f t="shared" si="118"/>
        <v>-0.15000000000000002</v>
      </c>
      <c r="I407" s="3">
        <f t="shared" si="115"/>
        <v>110</v>
      </c>
      <c r="J407" s="58">
        <f t="shared" si="119"/>
        <v>-0.28999999999999998</v>
      </c>
      <c r="K407" s="81">
        <v>5899.2</v>
      </c>
      <c r="L407" s="112">
        <f t="shared" si="120"/>
        <v>19</v>
      </c>
      <c r="M407" s="58">
        <f t="shared" si="121"/>
        <v>-0.71</v>
      </c>
      <c r="N407" s="119">
        <v>2.484</v>
      </c>
      <c r="O407" s="59">
        <f t="shared" si="122"/>
        <v>125</v>
      </c>
      <c r="P407" s="58">
        <f t="shared" si="123"/>
        <v>-0.32</v>
      </c>
      <c r="Q407" s="64">
        <f t="shared" si="116"/>
        <v>-0.44</v>
      </c>
      <c r="R407" s="64">
        <f t="shared" si="124"/>
        <v>-1.03</v>
      </c>
      <c r="S407" s="26">
        <f t="shared" si="109"/>
        <v>2</v>
      </c>
      <c r="T407" s="26">
        <f t="shared" si="114"/>
        <v>20</v>
      </c>
      <c r="U407" s="23">
        <f t="shared" si="110"/>
        <v>0</v>
      </c>
      <c r="V407" s="19">
        <f t="shared" si="111"/>
        <v>0</v>
      </c>
      <c r="W407" s="23" t="str">
        <f t="shared" si="112"/>
        <v>ВВ</v>
      </c>
      <c r="X407" s="17">
        <f t="shared" si="113"/>
        <v>0</v>
      </c>
      <c r="Y407" s="1"/>
    </row>
    <row r="408" spans="2:25" ht="15" outlineLevel="2" x14ac:dyDescent="0.25">
      <c r="B408" s="176">
        <v>371</v>
      </c>
      <c r="C408" s="178" t="s">
        <v>411</v>
      </c>
      <c r="D408" s="170">
        <v>618.58000000000004</v>
      </c>
      <c r="E408" s="5">
        <v>495.07</v>
      </c>
      <c r="F408" s="13">
        <v>257.5</v>
      </c>
      <c r="G408" s="10">
        <f t="shared" si="117"/>
        <v>0.8</v>
      </c>
      <c r="H408" s="58">
        <f t="shared" si="118"/>
        <v>-0.19999999999999996</v>
      </c>
      <c r="I408" s="3">
        <f t="shared" si="115"/>
        <v>190</v>
      </c>
      <c r="J408" s="58">
        <f t="shared" si="119"/>
        <v>-1.23</v>
      </c>
      <c r="K408" s="81">
        <v>7351.1</v>
      </c>
      <c r="L408" s="112">
        <f t="shared" si="120"/>
        <v>14.8</v>
      </c>
      <c r="M408" s="58">
        <f t="shared" si="121"/>
        <v>-0.33</v>
      </c>
      <c r="N408" s="119">
        <v>3.0840000000000001</v>
      </c>
      <c r="O408" s="59">
        <f t="shared" si="122"/>
        <v>161</v>
      </c>
      <c r="P408" s="58">
        <f t="shared" si="123"/>
        <v>-0.12</v>
      </c>
      <c r="Q408" s="64">
        <f t="shared" si="116"/>
        <v>-1.43</v>
      </c>
      <c r="R408" s="64">
        <f t="shared" si="124"/>
        <v>-0.45</v>
      </c>
      <c r="S408" s="26">
        <f t="shared" si="109"/>
        <v>2</v>
      </c>
      <c r="T408" s="26">
        <f t="shared" si="114"/>
        <v>20</v>
      </c>
      <c r="U408" s="23">
        <f t="shared" si="110"/>
        <v>0</v>
      </c>
      <c r="V408" s="19">
        <f t="shared" si="111"/>
        <v>0</v>
      </c>
      <c r="W408" s="23" t="str">
        <f t="shared" si="112"/>
        <v>ВВ</v>
      </c>
      <c r="X408" s="17">
        <f t="shared" si="113"/>
        <v>0</v>
      </c>
      <c r="Y408" s="1"/>
    </row>
    <row r="409" spans="2:25" ht="15" outlineLevel="2" x14ac:dyDescent="0.25">
      <c r="B409" s="176">
        <v>372</v>
      </c>
      <c r="C409" s="178" t="s">
        <v>412</v>
      </c>
      <c r="D409" s="170">
        <v>409.21</v>
      </c>
      <c r="E409" s="5">
        <v>322.58</v>
      </c>
      <c r="F409" s="13">
        <v>120.63</v>
      </c>
      <c r="G409" s="10">
        <f t="shared" si="117"/>
        <v>0.79</v>
      </c>
      <c r="H409" s="58">
        <f t="shared" si="118"/>
        <v>-0.20999999999999996</v>
      </c>
      <c r="I409" s="3">
        <f t="shared" si="115"/>
        <v>136</v>
      </c>
      <c r="J409" s="58">
        <f t="shared" si="119"/>
        <v>-0.6</v>
      </c>
      <c r="K409" s="81">
        <v>6713.1</v>
      </c>
      <c r="L409" s="112">
        <f t="shared" si="120"/>
        <v>20.8</v>
      </c>
      <c r="M409" s="58">
        <f t="shared" si="121"/>
        <v>-0.87</v>
      </c>
      <c r="N409" s="119">
        <v>3.3239999999999998</v>
      </c>
      <c r="O409" s="59">
        <f t="shared" si="122"/>
        <v>97</v>
      </c>
      <c r="P409" s="58">
        <f t="shared" si="123"/>
        <v>-0.47</v>
      </c>
      <c r="Q409" s="64">
        <f t="shared" si="116"/>
        <v>-0.80999999999999994</v>
      </c>
      <c r="R409" s="64">
        <f t="shared" si="124"/>
        <v>-1.3399999999999999</v>
      </c>
      <c r="S409" s="26">
        <f t="shared" si="109"/>
        <v>2</v>
      </c>
      <c r="T409" s="26">
        <f t="shared" si="114"/>
        <v>20</v>
      </c>
      <c r="U409" s="23">
        <f t="shared" si="110"/>
        <v>0</v>
      </c>
      <c r="V409" s="19">
        <f t="shared" si="111"/>
        <v>0</v>
      </c>
      <c r="W409" s="23" t="str">
        <f t="shared" si="112"/>
        <v>ВВ</v>
      </c>
      <c r="X409" s="17">
        <f t="shared" si="113"/>
        <v>0</v>
      </c>
      <c r="Y409" s="1"/>
    </row>
    <row r="410" spans="2:25" ht="15" outlineLevel="2" x14ac:dyDescent="0.25">
      <c r="B410" s="176">
        <v>373</v>
      </c>
      <c r="C410" s="178" t="s">
        <v>413</v>
      </c>
      <c r="D410" s="170">
        <v>592.87</v>
      </c>
      <c r="E410" s="5">
        <v>423.05</v>
      </c>
      <c r="F410" s="13">
        <v>211.81</v>
      </c>
      <c r="G410" s="10">
        <f t="shared" si="117"/>
        <v>0.71</v>
      </c>
      <c r="H410" s="58">
        <f t="shared" si="118"/>
        <v>-0.29000000000000004</v>
      </c>
      <c r="I410" s="3">
        <f t="shared" si="115"/>
        <v>183</v>
      </c>
      <c r="J410" s="58">
        <f t="shared" si="119"/>
        <v>-1.1499999999999999</v>
      </c>
      <c r="K410" s="81">
        <v>6164.6</v>
      </c>
      <c r="L410" s="112">
        <f t="shared" si="120"/>
        <v>14.6</v>
      </c>
      <c r="M410" s="58">
        <f t="shared" si="121"/>
        <v>-0.32</v>
      </c>
      <c r="N410" s="119">
        <v>1.996</v>
      </c>
      <c r="O410" s="59">
        <f t="shared" si="122"/>
        <v>212</v>
      </c>
      <c r="P410" s="58">
        <f t="shared" si="123"/>
        <v>0.16</v>
      </c>
      <c r="Q410" s="64">
        <f t="shared" si="116"/>
        <v>-1.44</v>
      </c>
      <c r="R410" s="64">
        <f t="shared" si="124"/>
        <v>-0.16</v>
      </c>
      <c r="S410" s="26">
        <f t="shared" ref="S410:S473" si="125">IF(Q410&gt;=$Q$37,1,2)</f>
        <v>2</v>
      </c>
      <c r="T410" s="26">
        <f t="shared" si="114"/>
        <v>20</v>
      </c>
      <c r="U410" s="23">
        <f t="shared" ref="U410:U473" si="126">IF(S410+T410=21,$U$8,0)</f>
        <v>0</v>
      </c>
      <c r="V410" s="19">
        <f t="shared" ref="V410:V473" si="127">IF(S410+T410=11,$V$8,0)</f>
        <v>0</v>
      </c>
      <c r="W410" s="23" t="str">
        <f t="shared" ref="W410:W473" si="128">IF(S410+T410=22,$W$8,0)</f>
        <v>ВВ</v>
      </c>
      <c r="X410" s="17">
        <f t="shared" ref="X410:X473" si="129">IF(S410+T410=12,$X$8,0)</f>
        <v>0</v>
      </c>
      <c r="Y410" s="1"/>
    </row>
    <row r="411" spans="2:25" ht="15" outlineLevel="2" x14ac:dyDescent="0.25">
      <c r="B411" s="176">
        <v>374</v>
      </c>
      <c r="C411" s="178" t="s">
        <v>414</v>
      </c>
      <c r="D411" s="170">
        <v>1215.32</v>
      </c>
      <c r="E411" s="5">
        <v>1134.8</v>
      </c>
      <c r="F411" s="13">
        <v>262.51</v>
      </c>
      <c r="G411" s="10">
        <f t="shared" si="117"/>
        <v>0.93</v>
      </c>
      <c r="H411" s="58">
        <f t="shared" si="118"/>
        <v>-6.9999999999999951E-2</v>
      </c>
      <c r="I411" s="3">
        <f t="shared" si="115"/>
        <v>84</v>
      </c>
      <c r="J411" s="58">
        <f t="shared" si="119"/>
        <v>0.01</v>
      </c>
      <c r="K411" s="81">
        <v>11626.3</v>
      </c>
      <c r="L411" s="112">
        <f t="shared" si="120"/>
        <v>10.199999999999999</v>
      </c>
      <c r="M411" s="58">
        <f t="shared" si="121"/>
        <v>0.08</v>
      </c>
      <c r="N411" s="119">
        <v>6.9720000000000004</v>
      </c>
      <c r="O411" s="59">
        <f t="shared" si="122"/>
        <v>163</v>
      </c>
      <c r="P411" s="58">
        <f t="shared" si="123"/>
        <v>-0.11</v>
      </c>
      <c r="Q411" s="64">
        <f t="shared" si="116"/>
        <v>-5.9999999999999949E-2</v>
      </c>
      <c r="R411" s="64">
        <f t="shared" si="124"/>
        <v>-0.03</v>
      </c>
      <c r="S411" s="26">
        <f t="shared" si="125"/>
        <v>2</v>
      </c>
      <c r="T411" s="26">
        <f t="shared" ref="T411:T474" si="130">IF(R411&gt;=$R$37,10,20)</f>
        <v>20</v>
      </c>
      <c r="U411" s="23">
        <f t="shared" si="126"/>
        <v>0</v>
      </c>
      <c r="V411" s="19">
        <f t="shared" si="127"/>
        <v>0</v>
      </c>
      <c r="W411" s="23" t="str">
        <f t="shared" si="128"/>
        <v>ВВ</v>
      </c>
      <c r="X411" s="17">
        <f t="shared" si="129"/>
        <v>0</v>
      </c>
      <c r="Y411" s="1"/>
    </row>
    <row r="412" spans="2:25" ht="15" outlineLevel="2" x14ac:dyDescent="0.25">
      <c r="B412" s="176">
        <v>375</v>
      </c>
      <c r="C412" s="178" t="s">
        <v>415</v>
      </c>
      <c r="D412" s="170">
        <v>819.77</v>
      </c>
      <c r="E412" s="5">
        <v>733.25</v>
      </c>
      <c r="F412" s="13">
        <v>368.52</v>
      </c>
      <c r="G412" s="10">
        <f t="shared" si="117"/>
        <v>0.89</v>
      </c>
      <c r="H412" s="58">
        <f t="shared" si="118"/>
        <v>-0.10999999999999999</v>
      </c>
      <c r="I412" s="3">
        <f t="shared" si="115"/>
        <v>183</v>
      </c>
      <c r="J412" s="58">
        <f t="shared" si="119"/>
        <v>-1.1499999999999999</v>
      </c>
      <c r="K412" s="81">
        <v>11946.2</v>
      </c>
      <c r="L412" s="112">
        <f t="shared" si="120"/>
        <v>16.3</v>
      </c>
      <c r="M412" s="58">
        <f t="shared" si="121"/>
        <v>-0.47</v>
      </c>
      <c r="N412" s="119">
        <v>6.9640000000000004</v>
      </c>
      <c r="O412" s="59">
        <f t="shared" si="122"/>
        <v>105</v>
      </c>
      <c r="P412" s="58">
        <f t="shared" si="123"/>
        <v>-0.43</v>
      </c>
      <c r="Q412" s="64">
        <f t="shared" si="116"/>
        <v>-1.2599999999999998</v>
      </c>
      <c r="R412" s="64">
        <f t="shared" si="124"/>
        <v>-0.89999999999999991</v>
      </c>
      <c r="S412" s="26">
        <f t="shared" si="125"/>
        <v>2</v>
      </c>
      <c r="T412" s="26">
        <f t="shared" si="130"/>
        <v>20</v>
      </c>
      <c r="U412" s="23">
        <f t="shared" si="126"/>
        <v>0</v>
      </c>
      <c r="V412" s="19">
        <f t="shared" si="127"/>
        <v>0</v>
      </c>
      <c r="W412" s="23" t="str">
        <f t="shared" si="128"/>
        <v>ВВ</v>
      </c>
      <c r="X412" s="17">
        <f t="shared" si="129"/>
        <v>0</v>
      </c>
      <c r="Y412" s="1"/>
    </row>
    <row r="413" spans="2:25" s="105" customFormat="1" ht="15" outlineLevel="2" x14ac:dyDescent="0.25">
      <c r="B413" s="176">
        <v>376</v>
      </c>
      <c r="C413" s="178" t="s">
        <v>416</v>
      </c>
      <c r="D413" s="170">
        <v>523.6</v>
      </c>
      <c r="E413" s="5">
        <v>378.77</v>
      </c>
      <c r="F413" s="13">
        <v>371.83</v>
      </c>
      <c r="G413" s="10">
        <f t="shared" si="117"/>
        <v>0.72</v>
      </c>
      <c r="H413" s="58">
        <f t="shared" si="118"/>
        <v>-0.28000000000000003</v>
      </c>
      <c r="I413" s="3">
        <f t="shared" si="115"/>
        <v>358</v>
      </c>
      <c r="J413" s="58">
        <f t="shared" si="119"/>
        <v>-3.21</v>
      </c>
      <c r="K413" s="81">
        <v>5655.1</v>
      </c>
      <c r="L413" s="112">
        <f t="shared" si="120"/>
        <v>14.9</v>
      </c>
      <c r="M413" s="58">
        <f t="shared" si="121"/>
        <v>-0.34</v>
      </c>
      <c r="N413" s="119">
        <v>1.1519999999999999</v>
      </c>
      <c r="O413" s="59">
        <f t="shared" si="122"/>
        <v>329</v>
      </c>
      <c r="P413" s="58">
        <f t="shared" si="123"/>
        <v>0.8</v>
      </c>
      <c r="Q413" s="64">
        <f t="shared" si="116"/>
        <v>-3.49</v>
      </c>
      <c r="R413" s="64">
        <f t="shared" si="124"/>
        <v>0.46</v>
      </c>
      <c r="S413" s="26">
        <f t="shared" si="125"/>
        <v>2</v>
      </c>
      <c r="T413" s="26">
        <f t="shared" si="130"/>
        <v>10</v>
      </c>
      <c r="U413" s="23">
        <f t="shared" si="126"/>
        <v>0</v>
      </c>
      <c r="V413" s="19">
        <f t="shared" si="127"/>
        <v>0</v>
      </c>
      <c r="W413" s="23">
        <f t="shared" si="128"/>
        <v>0</v>
      </c>
      <c r="X413" s="17" t="str">
        <f t="shared" si="129"/>
        <v>ВА</v>
      </c>
    </row>
    <row r="414" spans="2:25" ht="15" outlineLevel="2" x14ac:dyDescent="0.25">
      <c r="B414" s="176">
        <v>377</v>
      </c>
      <c r="C414" s="178" t="s">
        <v>417</v>
      </c>
      <c r="D414" s="170">
        <v>1264.57</v>
      </c>
      <c r="E414" s="5">
        <v>1164.8</v>
      </c>
      <c r="F414" s="13">
        <v>303.77</v>
      </c>
      <c r="G414" s="10">
        <f t="shared" si="117"/>
        <v>0.92</v>
      </c>
      <c r="H414" s="58">
        <f t="shared" si="118"/>
        <v>-7.999999999999996E-2</v>
      </c>
      <c r="I414" s="3">
        <f t="shared" si="115"/>
        <v>95</v>
      </c>
      <c r="J414" s="58">
        <f t="shared" si="119"/>
        <v>-0.12</v>
      </c>
      <c r="K414" s="81">
        <v>11358.1</v>
      </c>
      <c r="L414" s="112">
        <f t="shared" si="120"/>
        <v>9.8000000000000007</v>
      </c>
      <c r="M414" s="58">
        <f t="shared" si="121"/>
        <v>0.12</v>
      </c>
      <c r="N414" s="119">
        <v>3.8319999999999999</v>
      </c>
      <c r="O414" s="59">
        <f t="shared" si="122"/>
        <v>304</v>
      </c>
      <c r="P414" s="58">
        <f t="shared" si="123"/>
        <v>0.66</v>
      </c>
      <c r="Q414" s="64">
        <f t="shared" si="116"/>
        <v>-0.19999999999999996</v>
      </c>
      <c r="R414" s="64">
        <f t="shared" si="124"/>
        <v>0.78</v>
      </c>
      <c r="S414" s="26">
        <f t="shared" si="125"/>
        <v>2</v>
      </c>
      <c r="T414" s="26">
        <f t="shared" si="130"/>
        <v>10</v>
      </c>
      <c r="U414" s="23">
        <f t="shared" si="126"/>
        <v>0</v>
      </c>
      <c r="V414" s="19">
        <f t="shared" si="127"/>
        <v>0</v>
      </c>
      <c r="W414" s="23">
        <f t="shared" si="128"/>
        <v>0</v>
      </c>
      <c r="X414" s="17" t="str">
        <f t="shared" si="129"/>
        <v>ВА</v>
      </c>
      <c r="Y414" s="1"/>
    </row>
    <row r="415" spans="2:25" ht="15" outlineLevel="2" x14ac:dyDescent="0.25">
      <c r="B415" s="176">
        <v>378</v>
      </c>
      <c r="C415" s="178" t="s">
        <v>418</v>
      </c>
      <c r="D415" s="170">
        <v>505.51</v>
      </c>
      <c r="E415" s="5">
        <v>338.43</v>
      </c>
      <c r="F415" s="13">
        <v>308.08</v>
      </c>
      <c r="G415" s="10">
        <f t="shared" si="117"/>
        <v>0.67</v>
      </c>
      <c r="H415" s="58">
        <f t="shared" si="118"/>
        <v>-0.32999999999999996</v>
      </c>
      <c r="I415" s="3">
        <f t="shared" si="115"/>
        <v>332</v>
      </c>
      <c r="J415" s="58">
        <f t="shared" si="119"/>
        <v>-2.9</v>
      </c>
      <c r="K415" s="81">
        <v>5436.4</v>
      </c>
      <c r="L415" s="112">
        <f t="shared" si="120"/>
        <v>16.100000000000001</v>
      </c>
      <c r="M415" s="58">
        <f t="shared" si="121"/>
        <v>-0.45</v>
      </c>
      <c r="N415" s="119">
        <v>1.3919999999999999</v>
      </c>
      <c r="O415" s="59">
        <f t="shared" si="122"/>
        <v>243</v>
      </c>
      <c r="P415" s="58">
        <f t="shared" si="123"/>
        <v>0.33</v>
      </c>
      <c r="Q415" s="64">
        <f t="shared" si="116"/>
        <v>-3.23</v>
      </c>
      <c r="R415" s="64">
        <f t="shared" si="124"/>
        <v>-0.12</v>
      </c>
      <c r="S415" s="26">
        <f t="shared" si="125"/>
        <v>2</v>
      </c>
      <c r="T415" s="26">
        <f t="shared" si="130"/>
        <v>20</v>
      </c>
      <c r="U415" s="23">
        <f t="shared" si="126"/>
        <v>0</v>
      </c>
      <c r="V415" s="19">
        <f t="shared" si="127"/>
        <v>0</v>
      </c>
      <c r="W415" s="23" t="str">
        <f t="shared" si="128"/>
        <v>ВВ</v>
      </c>
      <c r="X415" s="17">
        <f t="shared" si="129"/>
        <v>0</v>
      </c>
      <c r="Y415" s="1"/>
    </row>
    <row r="416" spans="2:25" ht="15" outlineLevel="2" x14ac:dyDescent="0.25">
      <c r="B416" s="176">
        <v>379</v>
      </c>
      <c r="C416" s="178" t="s">
        <v>419</v>
      </c>
      <c r="D416" s="170">
        <v>985.56</v>
      </c>
      <c r="E416" s="5">
        <v>878.57</v>
      </c>
      <c r="F416" s="13">
        <v>276.98</v>
      </c>
      <c r="G416" s="10">
        <f t="shared" si="117"/>
        <v>0.89</v>
      </c>
      <c r="H416" s="58">
        <f t="shared" si="118"/>
        <v>-0.10999999999999999</v>
      </c>
      <c r="I416" s="3">
        <f t="shared" si="115"/>
        <v>115</v>
      </c>
      <c r="J416" s="58">
        <f t="shared" si="119"/>
        <v>-0.35</v>
      </c>
      <c r="K416" s="81">
        <v>8996.1</v>
      </c>
      <c r="L416" s="112">
        <f t="shared" si="120"/>
        <v>10.199999999999999</v>
      </c>
      <c r="M416" s="58">
        <f t="shared" si="121"/>
        <v>0.08</v>
      </c>
      <c r="N416" s="119">
        <v>3.548</v>
      </c>
      <c r="O416" s="59">
        <f t="shared" si="122"/>
        <v>248</v>
      </c>
      <c r="P416" s="58">
        <f t="shared" si="123"/>
        <v>0.36</v>
      </c>
      <c r="Q416" s="64">
        <f t="shared" si="116"/>
        <v>-0.45999999999999996</v>
      </c>
      <c r="R416" s="64">
        <f t="shared" si="124"/>
        <v>0.44</v>
      </c>
      <c r="S416" s="26">
        <f t="shared" si="125"/>
        <v>2</v>
      </c>
      <c r="T416" s="26">
        <f t="shared" si="130"/>
        <v>10</v>
      </c>
      <c r="U416" s="23">
        <f t="shared" si="126"/>
        <v>0</v>
      </c>
      <c r="V416" s="19">
        <f t="shared" si="127"/>
        <v>0</v>
      </c>
      <c r="W416" s="23">
        <f t="shared" si="128"/>
        <v>0</v>
      </c>
      <c r="X416" s="17" t="str">
        <f t="shared" si="129"/>
        <v>ВА</v>
      </c>
      <c r="Y416" s="1"/>
    </row>
    <row r="417" spans="2:26" ht="15" outlineLevel="2" x14ac:dyDescent="0.25">
      <c r="B417" s="176">
        <v>380</v>
      </c>
      <c r="C417" s="178" t="s">
        <v>420</v>
      </c>
      <c r="D417" s="170">
        <v>738.3</v>
      </c>
      <c r="E417" s="5">
        <v>776.46</v>
      </c>
      <c r="F417" s="13">
        <v>255.84</v>
      </c>
      <c r="G417" s="10">
        <f t="shared" si="117"/>
        <v>1.05</v>
      </c>
      <c r="H417" s="58">
        <f t="shared" si="118"/>
        <v>5.0000000000000044E-2</v>
      </c>
      <c r="I417" s="3">
        <f t="shared" si="115"/>
        <v>120</v>
      </c>
      <c r="J417" s="58">
        <f t="shared" si="119"/>
        <v>-0.41</v>
      </c>
      <c r="K417" s="81">
        <v>6007.3</v>
      </c>
      <c r="L417" s="112">
        <f t="shared" si="120"/>
        <v>7.7</v>
      </c>
      <c r="M417" s="58">
        <f t="shared" si="121"/>
        <v>0.31</v>
      </c>
      <c r="N417" s="119">
        <v>2.7879999999999998</v>
      </c>
      <c r="O417" s="59">
        <f t="shared" si="122"/>
        <v>279</v>
      </c>
      <c r="P417" s="58">
        <f t="shared" si="123"/>
        <v>0.52</v>
      </c>
      <c r="Q417" s="64">
        <f t="shared" si="116"/>
        <v>-0.35999999999999993</v>
      </c>
      <c r="R417" s="64">
        <f t="shared" si="124"/>
        <v>0.83000000000000007</v>
      </c>
      <c r="S417" s="26">
        <f t="shared" si="125"/>
        <v>2</v>
      </c>
      <c r="T417" s="26">
        <f t="shared" si="130"/>
        <v>10</v>
      </c>
      <c r="U417" s="23">
        <f t="shared" si="126"/>
        <v>0</v>
      </c>
      <c r="V417" s="19">
        <f t="shared" si="127"/>
        <v>0</v>
      </c>
      <c r="W417" s="23">
        <f t="shared" si="128"/>
        <v>0</v>
      </c>
      <c r="X417" s="17" t="str">
        <f t="shared" si="129"/>
        <v>ВА</v>
      </c>
      <c r="Y417" s="1"/>
    </row>
    <row r="418" spans="2:26" ht="15" outlineLevel="2" x14ac:dyDescent="0.25">
      <c r="B418" s="176">
        <v>381</v>
      </c>
      <c r="C418" s="178" t="s">
        <v>421</v>
      </c>
      <c r="D418" s="170">
        <v>4528.54</v>
      </c>
      <c r="E418" s="5">
        <v>4819.63</v>
      </c>
      <c r="F418" s="13">
        <v>1032.9100000000001</v>
      </c>
      <c r="G418" s="10">
        <f t="shared" si="117"/>
        <v>1.06</v>
      </c>
      <c r="H418" s="58">
        <f t="shared" si="118"/>
        <v>6.0000000000000053E-2</v>
      </c>
      <c r="I418" s="3">
        <f t="shared" si="115"/>
        <v>78</v>
      </c>
      <c r="J418" s="58">
        <f t="shared" si="119"/>
        <v>0.08</v>
      </c>
      <c r="K418" s="81">
        <v>22651.3</v>
      </c>
      <c r="L418" s="112">
        <f t="shared" si="120"/>
        <v>4.7</v>
      </c>
      <c r="M418" s="58">
        <f t="shared" si="121"/>
        <v>0.57999999999999996</v>
      </c>
      <c r="N418" s="119">
        <v>15.904</v>
      </c>
      <c r="O418" s="59">
        <f t="shared" si="122"/>
        <v>303</v>
      </c>
      <c r="P418" s="58">
        <f t="shared" si="123"/>
        <v>0.66</v>
      </c>
      <c r="Q418" s="64">
        <f t="shared" si="116"/>
        <v>0.14000000000000007</v>
      </c>
      <c r="R418" s="64">
        <f t="shared" si="124"/>
        <v>1.24</v>
      </c>
      <c r="S418" s="26">
        <f t="shared" si="125"/>
        <v>1</v>
      </c>
      <c r="T418" s="26">
        <f t="shared" si="130"/>
        <v>10</v>
      </c>
      <c r="U418" s="23">
        <f t="shared" si="126"/>
        <v>0</v>
      </c>
      <c r="V418" s="19" t="str">
        <f t="shared" si="127"/>
        <v>АА</v>
      </c>
      <c r="W418" s="23">
        <f t="shared" si="128"/>
        <v>0</v>
      </c>
      <c r="X418" s="17">
        <f t="shared" si="129"/>
        <v>0</v>
      </c>
      <c r="Y418" s="1"/>
    </row>
    <row r="419" spans="2:26" ht="15" outlineLevel="2" x14ac:dyDescent="0.25">
      <c r="B419" s="176">
        <v>382</v>
      </c>
      <c r="C419" s="178" t="s">
        <v>422</v>
      </c>
      <c r="D419" s="170">
        <v>816.56</v>
      </c>
      <c r="E419" s="5">
        <v>709.72</v>
      </c>
      <c r="F419" s="13">
        <v>174.84</v>
      </c>
      <c r="G419" s="10">
        <f t="shared" si="117"/>
        <v>0.87</v>
      </c>
      <c r="H419" s="58">
        <f t="shared" si="118"/>
        <v>-0.13</v>
      </c>
      <c r="I419" s="3">
        <f t="shared" si="115"/>
        <v>90</v>
      </c>
      <c r="J419" s="58">
        <f t="shared" si="119"/>
        <v>-0.06</v>
      </c>
      <c r="K419" s="81">
        <v>5059.5</v>
      </c>
      <c r="L419" s="112">
        <f t="shared" si="120"/>
        <v>7.1</v>
      </c>
      <c r="M419" s="58">
        <f t="shared" si="121"/>
        <v>0.36</v>
      </c>
      <c r="N419" s="119">
        <v>2.472</v>
      </c>
      <c r="O419" s="59">
        <f t="shared" si="122"/>
        <v>287</v>
      </c>
      <c r="P419" s="58">
        <f t="shared" si="123"/>
        <v>0.56999999999999995</v>
      </c>
      <c r="Q419" s="64">
        <f t="shared" si="116"/>
        <v>-0.19</v>
      </c>
      <c r="R419" s="64">
        <f t="shared" si="124"/>
        <v>0.92999999999999994</v>
      </c>
      <c r="S419" s="26">
        <f t="shared" si="125"/>
        <v>2</v>
      </c>
      <c r="T419" s="26">
        <f t="shared" si="130"/>
        <v>10</v>
      </c>
      <c r="U419" s="23">
        <f t="shared" si="126"/>
        <v>0</v>
      </c>
      <c r="V419" s="19">
        <f t="shared" si="127"/>
        <v>0</v>
      </c>
      <c r="W419" s="23">
        <f t="shared" si="128"/>
        <v>0</v>
      </c>
      <c r="X419" s="17" t="str">
        <f t="shared" si="129"/>
        <v>ВА</v>
      </c>
      <c r="Y419" s="1"/>
    </row>
    <row r="420" spans="2:26" ht="15" outlineLevel="2" x14ac:dyDescent="0.25">
      <c r="B420" s="176">
        <v>383</v>
      </c>
      <c r="C420" s="178" t="s">
        <v>423</v>
      </c>
      <c r="D420" s="170">
        <v>669.48</v>
      </c>
      <c r="E420" s="5">
        <v>581.32000000000005</v>
      </c>
      <c r="F420" s="13">
        <v>178.16</v>
      </c>
      <c r="G420" s="10">
        <f t="shared" si="117"/>
        <v>0.87</v>
      </c>
      <c r="H420" s="58">
        <f t="shared" si="118"/>
        <v>-0.13</v>
      </c>
      <c r="I420" s="3">
        <f t="shared" si="115"/>
        <v>112</v>
      </c>
      <c r="J420" s="58">
        <f t="shared" si="119"/>
        <v>-0.32</v>
      </c>
      <c r="K420" s="81">
        <v>5525.6</v>
      </c>
      <c r="L420" s="112">
        <f t="shared" si="120"/>
        <v>9.5</v>
      </c>
      <c r="M420" s="58">
        <f t="shared" si="121"/>
        <v>0.14000000000000001</v>
      </c>
      <c r="N420" s="119">
        <v>3</v>
      </c>
      <c r="O420" s="59">
        <f t="shared" si="122"/>
        <v>194</v>
      </c>
      <c r="P420" s="58">
        <f t="shared" si="123"/>
        <v>0.06</v>
      </c>
      <c r="Q420" s="64">
        <f t="shared" si="116"/>
        <v>-0.45</v>
      </c>
      <c r="R420" s="64">
        <f t="shared" si="124"/>
        <v>0.2</v>
      </c>
      <c r="S420" s="26">
        <f t="shared" si="125"/>
        <v>2</v>
      </c>
      <c r="T420" s="26">
        <f t="shared" si="130"/>
        <v>10</v>
      </c>
      <c r="U420" s="23">
        <f t="shared" si="126"/>
        <v>0</v>
      </c>
      <c r="V420" s="19">
        <f t="shared" si="127"/>
        <v>0</v>
      </c>
      <c r="W420" s="23">
        <f t="shared" si="128"/>
        <v>0</v>
      </c>
      <c r="X420" s="17" t="str">
        <f t="shared" si="129"/>
        <v>ВА</v>
      </c>
      <c r="Y420" s="1"/>
    </row>
    <row r="421" spans="2:26" ht="15" outlineLevel="2" x14ac:dyDescent="0.25">
      <c r="B421" s="176">
        <v>384</v>
      </c>
      <c r="C421" s="178" t="s">
        <v>424</v>
      </c>
      <c r="D421" s="170">
        <v>1002.1</v>
      </c>
      <c r="E421" s="5">
        <v>953.66</v>
      </c>
      <c r="F421" s="13">
        <v>349.44</v>
      </c>
      <c r="G421" s="10">
        <f t="shared" si="117"/>
        <v>0.95</v>
      </c>
      <c r="H421" s="58">
        <f t="shared" si="118"/>
        <v>-5.0000000000000044E-2</v>
      </c>
      <c r="I421" s="3">
        <f t="shared" si="115"/>
        <v>134</v>
      </c>
      <c r="J421" s="58">
        <f t="shared" si="119"/>
        <v>-0.56999999999999995</v>
      </c>
      <c r="K421" s="81">
        <v>12414.4</v>
      </c>
      <c r="L421" s="112">
        <f t="shared" si="120"/>
        <v>13</v>
      </c>
      <c r="M421" s="58">
        <f t="shared" si="121"/>
        <v>-0.17</v>
      </c>
      <c r="N421" s="119">
        <v>6.9960000000000004</v>
      </c>
      <c r="O421" s="59">
        <f t="shared" si="122"/>
        <v>136</v>
      </c>
      <c r="P421" s="58">
        <f t="shared" si="123"/>
        <v>-0.26</v>
      </c>
      <c r="Q421" s="64">
        <f t="shared" si="116"/>
        <v>-0.62</v>
      </c>
      <c r="R421" s="64">
        <f t="shared" si="124"/>
        <v>-0.43000000000000005</v>
      </c>
      <c r="S421" s="26">
        <f t="shared" si="125"/>
        <v>2</v>
      </c>
      <c r="T421" s="26">
        <f t="shared" si="130"/>
        <v>20</v>
      </c>
      <c r="U421" s="23">
        <f t="shared" si="126"/>
        <v>0</v>
      </c>
      <c r="V421" s="19">
        <f t="shared" si="127"/>
        <v>0</v>
      </c>
      <c r="W421" s="23" t="str">
        <f t="shared" si="128"/>
        <v>ВВ</v>
      </c>
      <c r="X421" s="17">
        <f t="shared" si="129"/>
        <v>0</v>
      </c>
      <c r="Y421" s="1"/>
    </row>
    <row r="422" spans="2:26" ht="15" outlineLevel="2" x14ac:dyDescent="0.25">
      <c r="B422" s="176">
        <v>385</v>
      </c>
      <c r="C422" s="178" t="s">
        <v>425</v>
      </c>
      <c r="D422" s="170">
        <v>346.56</v>
      </c>
      <c r="E422" s="5">
        <v>168.74</v>
      </c>
      <c r="F422" s="13">
        <v>239.82</v>
      </c>
      <c r="G422" s="10">
        <f t="shared" si="117"/>
        <v>0.49</v>
      </c>
      <c r="H422" s="58">
        <f t="shared" si="118"/>
        <v>-0.51</v>
      </c>
      <c r="I422" s="3">
        <f t="shared" ref="I422:I485" si="131">ROUND(F422/E422*365,0)</f>
        <v>519</v>
      </c>
      <c r="J422" s="58">
        <f t="shared" si="119"/>
        <v>-5.0999999999999996</v>
      </c>
      <c r="K422" s="81">
        <v>4620.8999999999996</v>
      </c>
      <c r="L422" s="112">
        <f t="shared" si="120"/>
        <v>27.4</v>
      </c>
      <c r="M422" s="58">
        <f t="shared" si="121"/>
        <v>-1.47</v>
      </c>
      <c r="N422" s="119">
        <v>0.98799999999999999</v>
      </c>
      <c r="O422" s="59">
        <f t="shared" si="122"/>
        <v>171</v>
      </c>
      <c r="P422" s="58">
        <f t="shared" si="123"/>
        <v>-7.0000000000000007E-2</v>
      </c>
      <c r="Q422" s="64">
        <f t="shared" ref="Q422:Q482" si="132">H422+J422</f>
        <v>-5.6099999999999994</v>
      </c>
      <c r="R422" s="64">
        <f t="shared" si="124"/>
        <v>-1.54</v>
      </c>
      <c r="S422" s="26">
        <f t="shared" si="125"/>
        <v>2</v>
      </c>
      <c r="T422" s="26">
        <f t="shared" si="130"/>
        <v>20</v>
      </c>
      <c r="U422" s="23">
        <f t="shared" si="126"/>
        <v>0</v>
      </c>
      <c r="V422" s="19">
        <f t="shared" si="127"/>
        <v>0</v>
      </c>
      <c r="W422" s="23" t="str">
        <f t="shared" si="128"/>
        <v>ВВ</v>
      </c>
      <c r="X422" s="17">
        <f t="shared" si="129"/>
        <v>0</v>
      </c>
      <c r="Y422" s="1"/>
    </row>
    <row r="423" spans="2:26" ht="15" outlineLevel="2" x14ac:dyDescent="0.25">
      <c r="B423" s="176">
        <v>386</v>
      </c>
      <c r="C423" s="178" t="s">
        <v>426</v>
      </c>
      <c r="D423" s="170">
        <v>300.10000000000002</v>
      </c>
      <c r="E423" s="5">
        <v>185.06</v>
      </c>
      <c r="F423" s="13">
        <v>188.04</v>
      </c>
      <c r="G423" s="10">
        <f t="shared" ref="G423:G486" si="133">IF(E423&gt;0,ROUND((E423/D423),2),0)</f>
        <v>0.62</v>
      </c>
      <c r="H423" s="58">
        <f t="shared" ref="H423:H486" si="134">G423-$G$37</f>
        <v>-0.38</v>
      </c>
      <c r="I423" s="3">
        <f t="shared" si="131"/>
        <v>371</v>
      </c>
      <c r="J423" s="58">
        <f t="shared" ref="J423:J486" si="135">-(ROUND(I423/$I$37-100%,2))</f>
        <v>-3.36</v>
      </c>
      <c r="K423" s="81">
        <v>4186.6000000000004</v>
      </c>
      <c r="L423" s="112">
        <f t="shared" ref="L423:L482" si="136">ROUND(K423/E423,1)</f>
        <v>22.6</v>
      </c>
      <c r="M423" s="58">
        <f t="shared" ref="M423:M486" si="137">-ROUND(L423/$L$37-100%,2)</f>
        <v>-1.04</v>
      </c>
      <c r="N423" s="119">
        <v>1</v>
      </c>
      <c r="O423" s="59">
        <f t="shared" ref="O423:O482" si="138">ROUND((E423/N423),0)</f>
        <v>185</v>
      </c>
      <c r="P423" s="58">
        <f t="shared" ref="P423:P486" si="139">ROUND(O423/$O$37-100%,2)</f>
        <v>0.01</v>
      </c>
      <c r="Q423" s="64">
        <f t="shared" si="132"/>
        <v>-3.7399999999999998</v>
      </c>
      <c r="R423" s="64">
        <f t="shared" si="124"/>
        <v>-1.03</v>
      </c>
      <c r="S423" s="26">
        <f t="shared" si="125"/>
        <v>2</v>
      </c>
      <c r="T423" s="26">
        <f t="shared" si="130"/>
        <v>20</v>
      </c>
      <c r="U423" s="23">
        <f t="shared" si="126"/>
        <v>0</v>
      </c>
      <c r="V423" s="19">
        <f t="shared" si="127"/>
        <v>0</v>
      </c>
      <c r="W423" s="23" t="str">
        <f t="shared" si="128"/>
        <v>ВВ</v>
      </c>
      <c r="X423" s="17">
        <f t="shared" si="129"/>
        <v>0</v>
      </c>
      <c r="Y423" s="1"/>
    </row>
    <row r="424" spans="2:26" ht="15" outlineLevel="2" x14ac:dyDescent="0.25">
      <c r="B424" s="176">
        <v>387</v>
      </c>
      <c r="C424" s="178" t="s">
        <v>427</v>
      </c>
      <c r="D424" s="170">
        <v>771.32</v>
      </c>
      <c r="E424" s="5">
        <v>602.13</v>
      </c>
      <c r="F424" s="13">
        <v>280.19</v>
      </c>
      <c r="G424" s="10">
        <f t="shared" si="133"/>
        <v>0.78</v>
      </c>
      <c r="H424" s="58">
        <f t="shared" si="134"/>
        <v>-0.21999999999999997</v>
      </c>
      <c r="I424" s="3">
        <f t="shared" si="131"/>
        <v>170</v>
      </c>
      <c r="J424" s="58">
        <f t="shared" si="135"/>
        <v>-1</v>
      </c>
      <c r="K424" s="81">
        <v>5836.1</v>
      </c>
      <c r="L424" s="112">
        <f t="shared" si="136"/>
        <v>9.6999999999999993</v>
      </c>
      <c r="M424" s="58">
        <f t="shared" si="137"/>
        <v>0.13</v>
      </c>
      <c r="N424" s="119">
        <v>2.996</v>
      </c>
      <c r="O424" s="59">
        <f t="shared" si="138"/>
        <v>201</v>
      </c>
      <c r="P424" s="58">
        <f t="shared" si="139"/>
        <v>0.1</v>
      </c>
      <c r="Q424" s="64">
        <f t="shared" si="132"/>
        <v>-1.22</v>
      </c>
      <c r="R424" s="64">
        <f t="shared" si="124"/>
        <v>0.23</v>
      </c>
      <c r="S424" s="26">
        <f t="shared" si="125"/>
        <v>2</v>
      </c>
      <c r="T424" s="26">
        <f t="shared" si="130"/>
        <v>10</v>
      </c>
      <c r="U424" s="23">
        <f t="shared" si="126"/>
        <v>0</v>
      </c>
      <c r="V424" s="19">
        <f t="shared" si="127"/>
        <v>0</v>
      </c>
      <c r="W424" s="23">
        <f t="shared" si="128"/>
        <v>0</v>
      </c>
      <c r="X424" s="17" t="str">
        <f t="shared" si="129"/>
        <v>ВА</v>
      </c>
      <c r="Y424" s="1"/>
    </row>
    <row r="425" spans="2:26" ht="15" outlineLevel="2" x14ac:dyDescent="0.25">
      <c r="B425" s="176">
        <v>388</v>
      </c>
      <c r="C425" s="178" t="s">
        <v>428</v>
      </c>
      <c r="D425" s="170">
        <v>216.86</v>
      </c>
      <c r="E425" s="5">
        <v>121.48</v>
      </c>
      <c r="F425" s="13">
        <v>117.38</v>
      </c>
      <c r="G425" s="10">
        <f t="shared" si="133"/>
        <v>0.56000000000000005</v>
      </c>
      <c r="H425" s="58">
        <f t="shared" si="134"/>
        <v>-0.43999999999999995</v>
      </c>
      <c r="I425" s="3">
        <f t="shared" si="131"/>
        <v>353</v>
      </c>
      <c r="J425" s="58">
        <f t="shared" si="135"/>
        <v>-3.15</v>
      </c>
      <c r="K425" s="81">
        <v>4287</v>
      </c>
      <c r="L425" s="112">
        <f t="shared" si="136"/>
        <v>35.299999999999997</v>
      </c>
      <c r="M425" s="58">
        <f t="shared" si="137"/>
        <v>-2.1800000000000002</v>
      </c>
      <c r="N425" s="119">
        <v>1.516</v>
      </c>
      <c r="O425" s="59">
        <f t="shared" si="138"/>
        <v>80</v>
      </c>
      <c r="P425" s="58">
        <f t="shared" si="139"/>
        <v>-0.56000000000000005</v>
      </c>
      <c r="Q425" s="64">
        <f t="shared" si="132"/>
        <v>-3.59</v>
      </c>
      <c r="R425" s="64">
        <f t="shared" si="124"/>
        <v>-2.74</v>
      </c>
      <c r="S425" s="26">
        <f t="shared" si="125"/>
        <v>2</v>
      </c>
      <c r="T425" s="26">
        <f t="shared" si="130"/>
        <v>20</v>
      </c>
      <c r="U425" s="23">
        <f t="shared" si="126"/>
        <v>0</v>
      </c>
      <c r="V425" s="19">
        <f t="shared" si="127"/>
        <v>0</v>
      </c>
      <c r="W425" s="23" t="str">
        <f t="shared" si="128"/>
        <v>ВВ</v>
      </c>
      <c r="X425" s="17">
        <f t="shared" si="129"/>
        <v>0</v>
      </c>
      <c r="Y425" s="1"/>
    </row>
    <row r="426" spans="2:26" ht="15" outlineLevel="2" x14ac:dyDescent="0.25">
      <c r="B426" s="176">
        <v>389</v>
      </c>
      <c r="C426" s="178" t="s">
        <v>429</v>
      </c>
      <c r="D426" s="170">
        <v>388.47</v>
      </c>
      <c r="E426" s="5">
        <v>344.56</v>
      </c>
      <c r="F426" s="13">
        <v>152.91999999999999</v>
      </c>
      <c r="G426" s="10">
        <f t="shared" si="133"/>
        <v>0.89</v>
      </c>
      <c r="H426" s="58">
        <f t="shared" si="134"/>
        <v>-0.10999999999999999</v>
      </c>
      <c r="I426" s="3">
        <f t="shared" si="131"/>
        <v>162</v>
      </c>
      <c r="J426" s="58">
        <f t="shared" si="135"/>
        <v>-0.9</v>
      </c>
      <c r="K426" s="81">
        <v>6000.7</v>
      </c>
      <c r="L426" s="112">
        <f t="shared" si="136"/>
        <v>17.399999999999999</v>
      </c>
      <c r="M426" s="58">
        <f t="shared" si="137"/>
        <v>-0.56999999999999995</v>
      </c>
      <c r="N426" s="119">
        <v>2.992</v>
      </c>
      <c r="O426" s="59">
        <f t="shared" si="138"/>
        <v>115</v>
      </c>
      <c r="P426" s="58">
        <f t="shared" si="139"/>
        <v>-0.37</v>
      </c>
      <c r="Q426" s="64">
        <f t="shared" si="132"/>
        <v>-1.01</v>
      </c>
      <c r="R426" s="64">
        <f t="shared" si="124"/>
        <v>-0.94</v>
      </c>
      <c r="S426" s="26">
        <f t="shared" si="125"/>
        <v>2</v>
      </c>
      <c r="T426" s="26">
        <f t="shared" si="130"/>
        <v>20</v>
      </c>
      <c r="U426" s="23">
        <f t="shared" si="126"/>
        <v>0</v>
      </c>
      <c r="V426" s="19">
        <f t="shared" si="127"/>
        <v>0</v>
      </c>
      <c r="W426" s="23" t="str">
        <f t="shared" si="128"/>
        <v>ВВ</v>
      </c>
      <c r="X426" s="17">
        <f t="shared" si="129"/>
        <v>0</v>
      </c>
      <c r="Y426" s="1"/>
    </row>
    <row r="427" spans="2:26" ht="15" outlineLevel="2" x14ac:dyDescent="0.25">
      <c r="B427" s="176">
        <v>390</v>
      </c>
      <c r="C427" s="178" t="s">
        <v>430</v>
      </c>
      <c r="D427" s="170">
        <v>346.13</v>
      </c>
      <c r="E427" s="5">
        <v>310.08999999999997</v>
      </c>
      <c r="F427" s="13">
        <v>101.04</v>
      </c>
      <c r="G427" s="10">
        <f t="shared" si="133"/>
        <v>0.9</v>
      </c>
      <c r="H427" s="58">
        <f t="shared" si="134"/>
        <v>-9.9999999999999978E-2</v>
      </c>
      <c r="I427" s="3">
        <f t="shared" si="131"/>
        <v>119</v>
      </c>
      <c r="J427" s="58">
        <f t="shared" si="135"/>
        <v>-0.4</v>
      </c>
      <c r="K427" s="81">
        <v>6057.8</v>
      </c>
      <c r="L427" s="112">
        <f t="shared" si="136"/>
        <v>19.5</v>
      </c>
      <c r="M427" s="58">
        <f t="shared" si="137"/>
        <v>-0.76</v>
      </c>
      <c r="N427" s="119">
        <v>3.4</v>
      </c>
      <c r="O427" s="59">
        <f t="shared" si="138"/>
        <v>91</v>
      </c>
      <c r="P427" s="58">
        <f t="shared" si="139"/>
        <v>-0.5</v>
      </c>
      <c r="Q427" s="64">
        <f t="shared" si="132"/>
        <v>-0.5</v>
      </c>
      <c r="R427" s="64">
        <f t="shared" si="124"/>
        <v>-1.26</v>
      </c>
      <c r="S427" s="26">
        <f t="shared" si="125"/>
        <v>2</v>
      </c>
      <c r="T427" s="26">
        <f t="shared" si="130"/>
        <v>20</v>
      </c>
      <c r="U427" s="23">
        <f t="shared" si="126"/>
        <v>0</v>
      </c>
      <c r="V427" s="19">
        <f t="shared" si="127"/>
        <v>0</v>
      </c>
      <c r="W427" s="23" t="str">
        <f t="shared" si="128"/>
        <v>ВВ</v>
      </c>
      <c r="X427" s="17">
        <f t="shared" si="129"/>
        <v>0</v>
      </c>
      <c r="Y427" s="1"/>
    </row>
    <row r="428" spans="2:26" ht="15" outlineLevel="2" x14ac:dyDescent="0.25">
      <c r="B428" s="176">
        <v>391</v>
      </c>
      <c r="C428" s="178" t="s">
        <v>431</v>
      </c>
      <c r="D428" s="170">
        <v>519.74</v>
      </c>
      <c r="E428" s="5">
        <v>456.6</v>
      </c>
      <c r="F428" s="13">
        <v>185.14</v>
      </c>
      <c r="G428" s="10">
        <f t="shared" si="133"/>
        <v>0.88</v>
      </c>
      <c r="H428" s="58">
        <f t="shared" si="134"/>
        <v>-0.12</v>
      </c>
      <c r="I428" s="3">
        <f t="shared" si="131"/>
        <v>148</v>
      </c>
      <c r="J428" s="58">
        <f t="shared" si="135"/>
        <v>-0.74</v>
      </c>
      <c r="K428" s="81">
        <v>6207.4</v>
      </c>
      <c r="L428" s="112">
        <f t="shared" si="136"/>
        <v>13.6</v>
      </c>
      <c r="M428" s="58">
        <f t="shared" si="137"/>
        <v>-0.23</v>
      </c>
      <c r="N428" s="119">
        <v>2.94</v>
      </c>
      <c r="O428" s="59">
        <f t="shared" si="138"/>
        <v>155</v>
      </c>
      <c r="P428" s="58">
        <f t="shared" si="139"/>
        <v>-0.15</v>
      </c>
      <c r="Q428" s="64">
        <f t="shared" si="132"/>
        <v>-0.86</v>
      </c>
      <c r="R428" s="64">
        <f t="shared" ref="R428:R491" si="140">M428+P428</f>
        <v>-0.38</v>
      </c>
      <c r="S428" s="26">
        <f t="shared" si="125"/>
        <v>2</v>
      </c>
      <c r="T428" s="26">
        <f t="shared" si="130"/>
        <v>20</v>
      </c>
      <c r="U428" s="23">
        <f t="shared" si="126"/>
        <v>0</v>
      </c>
      <c r="V428" s="19">
        <f t="shared" si="127"/>
        <v>0</v>
      </c>
      <c r="W428" s="23" t="str">
        <f t="shared" si="128"/>
        <v>ВВ</v>
      </c>
      <c r="X428" s="17">
        <f t="shared" si="129"/>
        <v>0</v>
      </c>
      <c r="Y428" s="1"/>
      <c r="Z428" s="160"/>
    </row>
    <row r="429" spans="2:26" ht="15" outlineLevel="2" x14ac:dyDescent="0.25">
      <c r="B429" s="176">
        <v>392</v>
      </c>
      <c r="C429" s="178" t="s">
        <v>432</v>
      </c>
      <c r="D429" s="170">
        <v>583.80999999999995</v>
      </c>
      <c r="E429" s="5">
        <v>534.08000000000004</v>
      </c>
      <c r="F429" s="13">
        <v>167.73</v>
      </c>
      <c r="G429" s="10">
        <f t="shared" si="133"/>
        <v>0.91</v>
      </c>
      <c r="H429" s="58">
        <f t="shared" si="134"/>
        <v>-8.9999999999999969E-2</v>
      </c>
      <c r="I429" s="3">
        <f t="shared" si="131"/>
        <v>115</v>
      </c>
      <c r="J429" s="58">
        <f t="shared" si="135"/>
        <v>-0.35</v>
      </c>
      <c r="K429" s="81">
        <v>6785.8</v>
      </c>
      <c r="L429" s="112">
        <f t="shared" si="136"/>
        <v>12.7</v>
      </c>
      <c r="M429" s="58">
        <f t="shared" si="137"/>
        <v>-0.14000000000000001</v>
      </c>
      <c r="N429" s="119">
        <v>3.98</v>
      </c>
      <c r="O429" s="59">
        <f t="shared" si="138"/>
        <v>134</v>
      </c>
      <c r="P429" s="58">
        <f t="shared" si="139"/>
        <v>-0.27</v>
      </c>
      <c r="Q429" s="64">
        <f t="shared" si="132"/>
        <v>-0.43999999999999995</v>
      </c>
      <c r="R429" s="64">
        <f t="shared" si="140"/>
        <v>-0.41000000000000003</v>
      </c>
      <c r="S429" s="26">
        <f t="shared" si="125"/>
        <v>2</v>
      </c>
      <c r="T429" s="26">
        <f t="shared" si="130"/>
        <v>20</v>
      </c>
      <c r="U429" s="23">
        <f t="shared" si="126"/>
        <v>0</v>
      </c>
      <c r="V429" s="19">
        <f t="shared" si="127"/>
        <v>0</v>
      </c>
      <c r="W429" s="23" t="str">
        <f t="shared" si="128"/>
        <v>ВВ</v>
      </c>
      <c r="X429" s="17">
        <f t="shared" si="129"/>
        <v>0</v>
      </c>
      <c r="Y429" s="1"/>
    </row>
    <row r="430" spans="2:26" ht="15" outlineLevel="2" x14ac:dyDescent="0.25">
      <c r="B430" s="176">
        <v>393</v>
      </c>
      <c r="C430" s="178" t="s">
        <v>433</v>
      </c>
      <c r="D430" s="170">
        <v>219.53</v>
      </c>
      <c r="E430" s="5">
        <v>166.66</v>
      </c>
      <c r="F430" s="13">
        <v>123.87</v>
      </c>
      <c r="G430" s="10">
        <f t="shared" si="133"/>
        <v>0.76</v>
      </c>
      <c r="H430" s="58">
        <f t="shared" si="134"/>
        <v>-0.24</v>
      </c>
      <c r="I430" s="3">
        <f t="shared" si="131"/>
        <v>271</v>
      </c>
      <c r="J430" s="58">
        <f t="shared" si="135"/>
        <v>-2.1800000000000002</v>
      </c>
      <c r="K430" s="81">
        <v>2654.1</v>
      </c>
      <c r="L430" s="112">
        <v>0</v>
      </c>
      <c r="M430" s="58">
        <f t="shared" si="137"/>
        <v>1</v>
      </c>
      <c r="N430" s="119">
        <v>0.97</v>
      </c>
      <c r="O430" s="59">
        <f t="shared" si="138"/>
        <v>172</v>
      </c>
      <c r="P430" s="58">
        <f t="shared" si="139"/>
        <v>-0.06</v>
      </c>
      <c r="Q430" s="64">
        <f t="shared" si="132"/>
        <v>-2.42</v>
      </c>
      <c r="R430" s="64">
        <f t="shared" si="140"/>
        <v>0.94</v>
      </c>
      <c r="S430" s="26">
        <f t="shared" si="125"/>
        <v>2</v>
      </c>
      <c r="T430" s="26">
        <f t="shared" si="130"/>
        <v>10</v>
      </c>
      <c r="U430" s="23">
        <f t="shared" si="126"/>
        <v>0</v>
      </c>
      <c r="V430" s="19">
        <f t="shared" si="127"/>
        <v>0</v>
      </c>
      <c r="W430" s="23">
        <f t="shared" si="128"/>
        <v>0</v>
      </c>
      <c r="X430" s="17" t="str">
        <f t="shared" si="129"/>
        <v>ВА</v>
      </c>
      <c r="Y430" s="1"/>
      <c r="Z430" s="160"/>
    </row>
    <row r="431" spans="2:26" ht="15" outlineLevel="2" x14ac:dyDescent="0.25">
      <c r="B431" s="176">
        <v>394</v>
      </c>
      <c r="C431" s="178" t="s">
        <v>434</v>
      </c>
      <c r="D431" s="170">
        <v>187.34</v>
      </c>
      <c r="E431" s="5">
        <v>151.32</v>
      </c>
      <c r="F431" s="13">
        <v>81.02</v>
      </c>
      <c r="G431" s="10">
        <f t="shared" si="133"/>
        <v>0.81</v>
      </c>
      <c r="H431" s="58">
        <f t="shared" si="134"/>
        <v>-0.18999999999999995</v>
      </c>
      <c r="I431" s="3">
        <f t="shared" si="131"/>
        <v>195</v>
      </c>
      <c r="J431" s="58">
        <f t="shared" si="135"/>
        <v>-1.29</v>
      </c>
      <c r="K431" s="81">
        <v>4497</v>
      </c>
      <c r="L431" s="112">
        <f t="shared" si="136"/>
        <v>29.7</v>
      </c>
      <c r="M431" s="58">
        <f t="shared" si="137"/>
        <v>-1.68</v>
      </c>
      <c r="N431" s="119">
        <v>2.72</v>
      </c>
      <c r="O431" s="59">
        <f t="shared" si="138"/>
        <v>56</v>
      </c>
      <c r="P431" s="58">
        <f t="shared" si="139"/>
        <v>-0.69</v>
      </c>
      <c r="Q431" s="64">
        <f t="shared" si="132"/>
        <v>-1.48</v>
      </c>
      <c r="R431" s="64">
        <f t="shared" si="140"/>
        <v>-2.37</v>
      </c>
      <c r="S431" s="26">
        <f t="shared" si="125"/>
        <v>2</v>
      </c>
      <c r="T431" s="26">
        <f t="shared" si="130"/>
        <v>20</v>
      </c>
      <c r="U431" s="23">
        <f t="shared" si="126"/>
        <v>0</v>
      </c>
      <c r="V431" s="19">
        <f t="shared" si="127"/>
        <v>0</v>
      </c>
      <c r="W431" s="23" t="str">
        <f t="shared" si="128"/>
        <v>ВВ</v>
      </c>
      <c r="X431" s="17">
        <f t="shared" si="129"/>
        <v>0</v>
      </c>
      <c r="Y431" s="1"/>
    </row>
    <row r="432" spans="2:26" ht="15" outlineLevel="2" x14ac:dyDescent="0.25">
      <c r="B432" s="176">
        <v>395</v>
      </c>
      <c r="C432" s="178" t="s">
        <v>435</v>
      </c>
      <c r="D432" s="170">
        <v>1525.12</v>
      </c>
      <c r="E432" s="5">
        <v>1475.96</v>
      </c>
      <c r="F432" s="13">
        <v>318.16000000000003</v>
      </c>
      <c r="G432" s="10">
        <f t="shared" si="133"/>
        <v>0.97</v>
      </c>
      <c r="H432" s="58">
        <f t="shared" si="134"/>
        <v>-3.0000000000000027E-2</v>
      </c>
      <c r="I432" s="3">
        <f t="shared" si="131"/>
        <v>79</v>
      </c>
      <c r="J432" s="58">
        <f t="shared" si="135"/>
        <v>7.0000000000000007E-2</v>
      </c>
      <c r="K432" s="81">
        <v>8886.6</v>
      </c>
      <c r="L432" s="112">
        <f t="shared" si="136"/>
        <v>6</v>
      </c>
      <c r="M432" s="58">
        <f t="shared" si="137"/>
        <v>0.46</v>
      </c>
      <c r="N432" s="119">
        <v>2.72</v>
      </c>
      <c r="O432" s="59">
        <f t="shared" si="138"/>
        <v>543</v>
      </c>
      <c r="P432" s="58">
        <f t="shared" si="139"/>
        <v>1.97</v>
      </c>
      <c r="Q432" s="64">
        <f t="shared" si="132"/>
        <v>3.999999999999998E-2</v>
      </c>
      <c r="R432" s="64">
        <f t="shared" si="140"/>
        <v>2.4300000000000002</v>
      </c>
      <c r="S432" s="26">
        <f t="shared" si="125"/>
        <v>1</v>
      </c>
      <c r="T432" s="26">
        <f t="shared" si="130"/>
        <v>10</v>
      </c>
      <c r="U432" s="23">
        <f t="shared" si="126"/>
        <v>0</v>
      </c>
      <c r="V432" s="19" t="str">
        <f t="shared" si="127"/>
        <v>АА</v>
      </c>
      <c r="W432" s="23">
        <f t="shared" si="128"/>
        <v>0</v>
      </c>
      <c r="X432" s="17">
        <f t="shared" si="129"/>
        <v>0</v>
      </c>
      <c r="Y432" s="1"/>
    </row>
    <row r="433" spans="2:26" ht="15" outlineLevel="2" x14ac:dyDescent="0.25">
      <c r="B433" s="176">
        <v>396</v>
      </c>
      <c r="C433" s="178" t="s">
        <v>436</v>
      </c>
      <c r="D433" s="170">
        <v>409.41</v>
      </c>
      <c r="E433" s="5">
        <v>328.47</v>
      </c>
      <c r="F433" s="13">
        <v>271.94</v>
      </c>
      <c r="G433" s="10">
        <f t="shared" si="133"/>
        <v>0.8</v>
      </c>
      <c r="H433" s="58">
        <f t="shared" si="134"/>
        <v>-0.19999999999999996</v>
      </c>
      <c r="I433" s="3">
        <f t="shared" si="131"/>
        <v>302</v>
      </c>
      <c r="J433" s="58">
        <f t="shared" si="135"/>
        <v>-2.5499999999999998</v>
      </c>
      <c r="K433" s="81">
        <v>4559.2</v>
      </c>
      <c r="L433" s="112">
        <f t="shared" si="136"/>
        <v>13.9</v>
      </c>
      <c r="M433" s="58">
        <f t="shared" si="137"/>
        <v>-0.25</v>
      </c>
      <c r="N433" s="119">
        <v>2.93</v>
      </c>
      <c r="O433" s="59">
        <f t="shared" si="138"/>
        <v>112</v>
      </c>
      <c r="P433" s="58">
        <f t="shared" si="139"/>
        <v>-0.39</v>
      </c>
      <c r="Q433" s="64">
        <f t="shared" si="132"/>
        <v>-2.75</v>
      </c>
      <c r="R433" s="64">
        <f t="shared" si="140"/>
        <v>-0.64</v>
      </c>
      <c r="S433" s="26">
        <f t="shared" si="125"/>
        <v>2</v>
      </c>
      <c r="T433" s="26">
        <f t="shared" si="130"/>
        <v>20</v>
      </c>
      <c r="U433" s="23">
        <f t="shared" si="126"/>
        <v>0</v>
      </c>
      <c r="V433" s="19">
        <f t="shared" si="127"/>
        <v>0</v>
      </c>
      <c r="W433" s="23" t="str">
        <f t="shared" si="128"/>
        <v>ВВ</v>
      </c>
      <c r="X433" s="17">
        <f t="shared" si="129"/>
        <v>0</v>
      </c>
      <c r="Y433" s="1"/>
    </row>
    <row r="434" spans="2:26" ht="15" outlineLevel="2" x14ac:dyDescent="0.25">
      <c r="B434" s="176">
        <v>397</v>
      </c>
      <c r="C434" s="178" t="s">
        <v>437</v>
      </c>
      <c r="D434" s="170">
        <v>452.28</v>
      </c>
      <c r="E434" s="5">
        <v>413.21</v>
      </c>
      <c r="F434" s="13">
        <v>68.069999999999993</v>
      </c>
      <c r="G434" s="10">
        <f t="shared" si="133"/>
        <v>0.91</v>
      </c>
      <c r="H434" s="58">
        <f t="shared" si="134"/>
        <v>-8.9999999999999969E-2</v>
      </c>
      <c r="I434" s="3">
        <f t="shared" si="131"/>
        <v>60</v>
      </c>
      <c r="J434" s="58">
        <f t="shared" si="135"/>
        <v>0.28999999999999998</v>
      </c>
      <c r="K434" s="81">
        <v>5923.4</v>
      </c>
      <c r="L434" s="112">
        <f t="shared" si="136"/>
        <v>14.3</v>
      </c>
      <c r="M434" s="58">
        <f t="shared" si="137"/>
        <v>-0.28999999999999998</v>
      </c>
      <c r="N434" s="119">
        <v>3.92</v>
      </c>
      <c r="O434" s="59">
        <f t="shared" si="138"/>
        <v>105</v>
      </c>
      <c r="P434" s="58">
        <f t="shared" si="139"/>
        <v>-0.43</v>
      </c>
      <c r="Q434" s="64">
        <f t="shared" si="132"/>
        <v>0.2</v>
      </c>
      <c r="R434" s="64">
        <f t="shared" si="140"/>
        <v>-0.72</v>
      </c>
      <c r="S434" s="26">
        <f t="shared" si="125"/>
        <v>1</v>
      </c>
      <c r="T434" s="26">
        <f t="shared" si="130"/>
        <v>20</v>
      </c>
      <c r="U434" s="23" t="str">
        <f t="shared" si="126"/>
        <v>АВ</v>
      </c>
      <c r="V434" s="19">
        <f t="shared" si="127"/>
        <v>0</v>
      </c>
      <c r="W434" s="23">
        <f t="shared" si="128"/>
        <v>0</v>
      </c>
      <c r="X434" s="17">
        <f t="shared" si="129"/>
        <v>0</v>
      </c>
      <c r="Y434" s="1"/>
    </row>
    <row r="435" spans="2:26" ht="15" outlineLevel="2" x14ac:dyDescent="0.25">
      <c r="B435" s="176">
        <v>398</v>
      </c>
      <c r="C435" s="178" t="s">
        <v>438</v>
      </c>
      <c r="D435" s="170">
        <v>861.02</v>
      </c>
      <c r="E435" s="5">
        <v>757.41</v>
      </c>
      <c r="F435" s="13">
        <v>345.61</v>
      </c>
      <c r="G435" s="10">
        <f t="shared" si="133"/>
        <v>0.88</v>
      </c>
      <c r="H435" s="58">
        <f t="shared" si="134"/>
        <v>-0.12</v>
      </c>
      <c r="I435" s="3">
        <f t="shared" si="131"/>
        <v>167</v>
      </c>
      <c r="J435" s="58">
        <f t="shared" si="135"/>
        <v>-0.96</v>
      </c>
      <c r="K435" s="81">
        <v>9155.9</v>
      </c>
      <c r="L435" s="112">
        <f t="shared" si="136"/>
        <v>12.1</v>
      </c>
      <c r="M435" s="58">
        <f t="shared" si="137"/>
        <v>-0.09</v>
      </c>
      <c r="N435" s="119">
        <v>5.49</v>
      </c>
      <c r="O435" s="59">
        <f t="shared" si="138"/>
        <v>138</v>
      </c>
      <c r="P435" s="58">
        <f t="shared" si="139"/>
        <v>-0.25</v>
      </c>
      <c r="Q435" s="64">
        <f t="shared" si="132"/>
        <v>-1.08</v>
      </c>
      <c r="R435" s="64">
        <f t="shared" si="140"/>
        <v>-0.33999999999999997</v>
      </c>
      <c r="S435" s="26">
        <f t="shared" si="125"/>
        <v>2</v>
      </c>
      <c r="T435" s="26">
        <f t="shared" si="130"/>
        <v>20</v>
      </c>
      <c r="U435" s="23">
        <f t="shared" si="126"/>
        <v>0</v>
      </c>
      <c r="V435" s="19">
        <f t="shared" si="127"/>
        <v>0</v>
      </c>
      <c r="W435" s="23" t="str">
        <f t="shared" si="128"/>
        <v>ВВ</v>
      </c>
      <c r="X435" s="17">
        <f t="shared" si="129"/>
        <v>0</v>
      </c>
      <c r="Y435" s="1"/>
    </row>
    <row r="436" spans="2:26" ht="15" outlineLevel="2" x14ac:dyDescent="0.25">
      <c r="B436" s="176">
        <v>399</v>
      </c>
      <c r="C436" s="178" t="s">
        <v>439</v>
      </c>
      <c r="D436" s="170">
        <v>488.42</v>
      </c>
      <c r="E436" s="5">
        <v>412.44</v>
      </c>
      <c r="F436" s="13">
        <v>183.98</v>
      </c>
      <c r="G436" s="10">
        <f t="shared" si="133"/>
        <v>0.84</v>
      </c>
      <c r="H436" s="58">
        <f t="shared" si="134"/>
        <v>-0.16000000000000003</v>
      </c>
      <c r="I436" s="3">
        <f t="shared" si="131"/>
        <v>163</v>
      </c>
      <c r="J436" s="58">
        <f t="shared" si="135"/>
        <v>-0.92</v>
      </c>
      <c r="K436" s="81">
        <v>6690.2</v>
      </c>
      <c r="L436" s="112">
        <f t="shared" si="136"/>
        <v>16.2</v>
      </c>
      <c r="M436" s="58">
        <f t="shared" si="137"/>
        <v>-0.46</v>
      </c>
      <c r="N436" s="119">
        <v>4</v>
      </c>
      <c r="O436" s="59">
        <f t="shared" si="138"/>
        <v>103</v>
      </c>
      <c r="P436" s="58">
        <f t="shared" si="139"/>
        <v>-0.44</v>
      </c>
      <c r="Q436" s="64">
        <f t="shared" si="132"/>
        <v>-1.08</v>
      </c>
      <c r="R436" s="64">
        <f t="shared" si="140"/>
        <v>-0.9</v>
      </c>
      <c r="S436" s="26">
        <f t="shared" si="125"/>
        <v>2</v>
      </c>
      <c r="T436" s="26">
        <f t="shared" si="130"/>
        <v>20</v>
      </c>
      <c r="U436" s="23">
        <f t="shared" si="126"/>
        <v>0</v>
      </c>
      <c r="V436" s="19">
        <f t="shared" si="127"/>
        <v>0</v>
      </c>
      <c r="W436" s="23" t="str">
        <f t="shared" si="128"/>
        <v>ВВ</v>
      </c>
      <c r="X436" s="17">
        <f t="shared" si="129"/>
        <v>0</v>
      </c>
      <c r="Y436" s="1"/>
    </row>
    <row r="437" spans="2:26" ht="15" outlineLevel="2" x14ac:dyDescent="0.25">
      <c r="B437" s="176">
        <v>400</v>
      </c>
      <c r="C437" s="178" t="s">
        <v>440</v>
      </c>
      <c r="D437" s="170">
        <v>714.83</v>
      </c>
      <c r="E437" s="5">
        <v>624.37</v>
      </c>
      <c r="F437" s="13">
        <v>224.46</v>
      </c>
      <c r="G437" s="10">
        <f t="shared" si="133"/>
        <v>0.87</v>
      </c>
      <c r="H437" s="58">
        <f t="shared" si="134"/>
        <v>-0.13</v>
      </c>
      <c r="I437" s="3">
        <f t="shared" si="131"/>
        <v>131</v>
      </c>
      <c r="J437" s="58">
        <f t="shared" si="135"/>
        <v>-0.54</v>
      </c>
      <c r="K437" s="81">
        <v>6799.4</v>
      </c>
      <c r="L437" s="112">
        <f t="shared" si="136"/>
        <v>10.9</v>
      </c>
      <c r="M437" s="58">
        <f t="shared" si="137"/>
        <v>0.02</v>
      </c>
      <c r="N437" s="119">
        <v>3.99</v>
      </c>
      <c r="O437" s="59">
        <f t="shared" si="138"/>
        <v>156</v>
      </c>
      <c r="P437" s="58">
        <f t="shared" si="139"/>
        <v>-0.15</v>
      </c>
      <c r="Q437" s="64">
        <f t="shared" si="132"/>
        <v>-0.67</v>
      </c>
      <c r="R437" s="64">
        <f t="shared" si="140"/>
        <v>-0.13</v>
      </c>
      <c r="S437" s="26">
        <f t="shared" si="125"/>
        <v>2</v>
      </c>
      <c r="T437" s="26">
        <f t="shared" si="130"/>
        <v>20</v>
      </c>
      <c r="U437" s="23">
        <f t="shared" si="126"/>
        <v>0</v>
      </c>
      <c r="V437" s="19">
        <f t="shared" si="127"/>
        <v>0</v>
      </c>
      <c r="W437" s="23" t="str">
        <f t="shared" si="128"/>
        <v>ВВ</v>
      </c>
      <c r="X437" s="17">
        <f t="shared" si="129"/>
        <v>0</v>
      </c>
      <c r="Y437" s="1"/>
    </row>
    <row r="438" spans="2:26" ht="15" outlineLevel="2" x14ac:dyDescent="0.25">
      <c r="B438" s="176">
        <v>401</v>
      </c>
      <c r="C438" s="178" t="s">
        <v>441</v>
      </c>
      <c r="D438" s="170">
        <v>921.47</v>
      </c>
      <c r="E438" s="5">
        <v>841.4</v>
      </c>
      <c r="F438" s="13">
        <v>216.07</v>
      </c>
      <c r="G438" s="10">
        <f t="shared" si="133"/>
        <v>0.91</v>
      </c>
      <c r="H438" s="58">
        <f t="shared" si="134"/>
        <v>-8.9999999999999969E-2</v>
      </c>
      <c r="I438" s="3">
        <f t="shared" si="131"/>
        <v>94</v>
      </c>
      <c r="J438" s="58">
        <f t="shared" si="135"/>
        <v>-0.1</v>
      </c>
      <c r="K438" s="81">
        <v>8556.4</v>
      </c>
      <c r="L438" s="112">
        <f t="shared" si="136"/>
        <v>10.199999999999999</v>
      </c>
      <c r="M438" s="58">
        <f t="shared" si="137"/>
        <v>0.08</v>
      </c>
      <c r="N438" s="119">
        <v>5.74</v>
      </c>
      <c r="O438" s="59">
        <f t="shared" si="138"/>
        <v>147</v>
      </c>
      <c r="P438" s="58">
        <f t="shared" si="139"/>
        <v>-0.2</v>
      </c>
      <c r="Q438" s="64">
        <f t="shared" si="132"/>
        <v>-0.18999999999999997</v>
      </c>
      <c r="R438" s="64">
        <f t="shared" si="140"/>
        <v>-0.12000000000000001</v>
      </c>
      <c r="S438" s="26">
        <f t="shared" si="125"/>
        <v>2</v>
      </c>
      <c r="T438" s="26">
        <f t="shared" si="130"/>
        <v>20</v>
      </c>
      <c r="U438" s="23">
        <f t="shared" si="126"/>
        <v>0</v>
      </c>
      <c r="V438" s="19">
        <f t="shared" si="127"/>
        <v>0</v>
      </c>
      <c r="W438" s="23" t="str">
        <f t="shared" si="128"/>
        <v>ВВ</v>
      </c>
      <c r="X438" s="17">
        <f t="shared" si="129"/>
        <v>0</v>
      </c>
      <c r="Y438" s="1"/>
    </row>
    <row r="439" spans="2:26" ht="15" outlineLevel="2" x14ac:dyDescent="0.25">
      <c r="B439" s="176">
        <v>402</v>
      </c>
      <c r="C439" s="178" t="s">
        <v>442</v>
      </c>
      <c r="D439" s="170">
        <v>404.19</v>
      </c>
      <c r="E439" s="5">
        <v>334.04</v>
      </c>
      <c r="F439" s="13">
        <v>241.15</v>
      </c>
      <c r="G439" s="10">
        <f t="shared" si="133"/>
        <v>0.83</v>
      </c>
      <c r="H439" s="58">
        <f t="shared" si="134"/>
        <v>-0.17000000000000004</v>
      </c>
      <c r="I439" s="3">
        <f t="shared" si="131"/>
        <v>264</v>
      </c>
      <c r="J439" s="58">
        <f t="shared" si="135"/>
        <v>-2.1</v>
      </c>
      <c r="K439" s="81">
        <v>6574.7</v>
      </c>
      <c r="L439" s="112">
        <f t="shared" si="136"/>
        <v>19.7</v>
      </c>
      <c r="M439" s="58">
        <f t="shared" si="137"/>
        <v>-0.77</v>
      </c>
      <c r="N439" s="119">
        <v>3.72</v>
      </c>
      <c r="O439" s="59">
        <f t="shared" si="138"/>
        <v>90</v>
      </c>
      <c r="P439" s="58">
        <f t="shared" si="139"/>
        <v>-0.51</v>
      </c>
      <c r="Q439" s="64">
        <f t="shared" si="132"/>
        <v>-2.27</v>
      </c>
      <c r="R439" s="64">
        <f t="shared" si="140"/>
        <v>-1.28</v>
      </c>
      <c r="S439" s="26">
        <f t="shared" si="125"/>
        <v>2</v>
      </c>
      <c r="T439" s="26">
        <f t="shared" si="130"/>
        <v>20</v>
      </c>
      <c r="U439" s="23">
        <f t="shared" si="126"/>
        <v>0</v>
      </c>
      <c r="V439" s="19">
        <f t="shared" si="127"/>
        <v>0</v>
      </c>
      <c r="W439" s="23" t="str">
        <f t="shared" si="128"/>
        <v>ВВ</v>
      </c>
      <c r="X439" s="17">
        <f t="shared" si="129"/>
        <v>0</v>
      </c>
      <c r="Y439" s="1"/>
    </row>
    <row r="440" spans="2:26" ht="15" outlineLevel="2" x14ac:dyDescent="0.25">
      <c r="B440" s="176">
        <v>403</v>
      </c>
      <c r="C440" s="178" t="s">
        <v>443</v>
      </c>
      <c r="D440" s="170">
        <v>387.24</v>
      </c>
      <c r="E440" s="5">
        <v>314.19</v>
      </c>
      <c r="F440" s="13">
        <v>146.05000000000001</v>
      </c>
      <c r="G440" s="10">
        <f t="shared" si="133"/>
        <v>0.81</v>
      </c>
      <c r="H440" s="58">
        <f t="shared" si="134"/>
        <v>-0.18999999999999995</v>
      </c>
      <c r="I440" s="3">
        <f t="shared" si="131"/>
        <v>170</v>
      </c>
      <c r="J440" s="58">
        <f t="shared" si="135"/>
        <v>-1</v>
      </c>
      <c r="K440" s="81">
        <v>5760.74</v>
      </c>
      <c r="L440" s="112">
        <f t="shared" si="136"/>
        <v>18.3</v>
      </c>
      <c r="M440" s="58">
        <f t="shared" si="137"/>
        <v>-0.65</v>
      </c>
      <c r="N440" s="119">
        <v>1.97</v>
      </c>
      <c r="O440" s="59">
        <f t="shared" si="138"/>
        <v>159</v>
      </c>
      <c r="P440" s="58">
        <f t="shared" si="139"/>
        <v>-0.13</v>
      </c>
      <c r="Q440" s="64">
        <f t="shared" si="132"/>
        <v>-1.19</v>
      </c>
      <c r="R440" s="64">
        <f t="shared" si="140"/>
        <v>-0.78</v>
      </c>
      <c r="S440" s="26">
        <f t="shared" si="125"/>
        <v>2</v>
      </c>
      <c r="T440" s="26">
        <f t="shared" si="130"/>
        <v>20</v>
      </c>
      <c r="U440" s="23">
        <f t="shared" si="126"/>
        <v>0</v>
      </c>
      <c r="V440" s="19">
        <f t="shared" si="127"/>
        <v>0</v>
      </c>
      <c r="W440" s="23" t="str">
        <f t="shared" si="128"/>
        <v>ВВ</v>
      </c>
      <c r="X440" s="17">
        <f t="shared" si="129"/>
        <v>0</v>
      </c>
      <c r="Y440" s="1"/>
    </row>
    <row r="441" spans="2:26" ht="15" outlineLevel="2" x14ac:dyDescent="0.25">
      <c r="B441" s="176">
        <v>404</v>
      </c>
      <c r="C441" s="178" t="s">
        <v>444</v>
      </c>
      <c r="D441" s="170">
        <v>710.8</v>
      </c>
      <c r="E441" s="5">
        <v>593.21</v>
      </c>
      <c r="F441" s="13">
        <v>218.59</v>
      </c>
      <c r="G441" s="10">
        <f t="shared" si="133"/>
        <v>0.83</v>
      </c>
      <c r="H441" s="58">
        <f t="shared" si="134"/>
        <v>-0.17000000000000004</v>
      </c>
      <c r="I441" s="3">
        <f t="shared" si="131"/>
        <v>134</v>
      </c>
      <c r="J441" s="58">
        <f t="shared" si="135"/>
        <v>-0.56999999999999995</v>
      </c>
      <c r="K441" s="81">
        <v>3690</v>
      </c>
      <c r="L441" s="112">
        <f t="shared" si="136"/>
        <v>6.2</v>
      </c>
      <c r="M441" s="58">
        <f t="shared" si="137"/>
        <v>0.44</v>
      </c>
      <c r="N441" s="119">
        <v>0.98</v>
      </c>
      <c r="O441" s="59">
        <f t="shared" si="138"/>
        <v>605</v>
      </c>
      <c r="P441" s="58">
        <f t="shared" si="139"/>
        <v>2.31</v>
      </c>
      <c r="Q441" s="64">
        <f t="shared" si="132"/>
        <v>-0.74</v>
      </c>
      <c r="R441" s="64">
        <f t="shared" ref="R441" si="141">M441+P441</f>
        <v>2.75</v>
      </c>
      <c r="S441" s="26">
        <f t="shared" si="125"/>
        <v>2</v>
      </c>
      <c r="T441" s="26">
        <f t="shared" si="130"/>
        <v>10</v>
      </c>
      <c r="U441" s="23">
        <f t="shared" si="126"/>
        <v>0</v>
      </c>
      <c r="V441" s="19">
        <f t="shared" si="127"/>
        <v>0</v>
      </c>
      <c r="W441" s="23">
        <f t="shared" si="128"/>
        <v>0</v>
      </c>
      <c r="X441" s="17" t="str">
        <f t="shared" si="129"/>
        <v>ВА</v>
      </c>
      <c r="Y441" s="1"/>
    </row>
    <row r="442" spans="2:26" ht="15" outlineLevel="2" x14ac:dyDescent="0.25">
      <c r="B442" s="176">
        <v>405</v>
      </c>
      <c r="C442" s="178" t="s">
        <v>445</v>
      </c>
      <c r="D442" s="170">
        <v>4869.38</v>
      </c>
      <c r="E442" s="5">
        <v>4447.42</v>
      </c>
      <c r="F442" s="13">
        <v>1723.96</v>
      </c>
      <c r="G442" s="10">
        <f t="shared" si="133"/>
        <v>0.91</v>
      </c>
      <c r="H442" s="58">
        <f t="shared" si="134"/>
        <v>-8.9999999999999969E-2</v>
      </c>
      <c r="I442" s="3">
        <f t="shared" si="131"/>
        <v>141</v>
      </c>
      <c r="J442" s="58">
        <f t="shared" si="135"/>
        <v>-0.66</v>
      </c>
      <c r="K442" s="81">
        <v>29138.5</v>
      </c>
      <c r="L442" s="112">
        <f t="shared" si="136"/>
        <v>6.6</v>
      </c>
      <c r="M442" s="58">
        <f t="shared" si="137"/>
        <v>0.41</v>
      </c>
      <c r="N442" s="119">
        <v>20.87</v>
      </c>
      <c r="O442" s="59">
        <f t="shared" si="138"/>
        <v>213</v>
      </c>
      <c r="P442" s="58">
        <f t="shared" si="139"/>
        <v>0.16</v>
      </c>
      <c r="Q442" s="64">
        <f t="shared" si="132"/>
        <v>-0.75</v>
      </c>
      <c r="R442" s="64">
        <f t="shared" si="140"/>
        <v>0.56999999999999995</v>
      </c>
      <c r="S442" s="26">
        <f t="shared" si="125"/>
        <v>2</v>
      </c>
      <c r="T442" s="26">
        <f t="shared" si="130"/>
        <v>10</v>
      </c>
      <c r="U442" s="23">
        <f t="shared" si="126"/>
        <v>0</v>
      </c>
      <c r="V442" s="19">
        <f t="shared" si="127"/>
        <v>0</v>
      </c>
      <c r="W442" s="23">
        <f t="shared" si="128"/>
        <v>0</v>
      </c>
      <c r="X442" s="17" t="str">
        <f t="shared" si="129"/>
        <v>ВА</v>
      </c>
      <c r="Y442" s="1"/>
    </row>
    <row r="443" spans="2:26" ht="15" outlineLevel="2" x14ac:dyDescent="0.25">
      <c r="B443" s="176">
        <v>406</v>
      </c>
      <c r="C443" s="178" t="s">
        <v>446</v>
      </c>
      <c r="D443" s="170">
        <v>1216.8399999999999</v>
      </c>
      <c r="E443" s="5">
        <v>1135.51</v>
      </c>
      <c r="F443" s="13">
        <v>494.33</v>
      </c>
      <c r="G443" s="10">
        <f t="shared" si="133"/>
        <v>0.93</v>
      </c>
      <c r="H443" s="58">
        <f t="shared" si="134"/>
        <v>-6.9999999999999951E-2</v>
      </c>
      <c r="I443" s="3">
        <f t="shared" si="131"/>
        <v>159</v>
      </c>
      <c r="J443" s="58">
        <f t="shared" si="135"/>
        <v>-0.87</v>
      </c>
      <c r="K443" s="81">
        <v>12124.6</v>
      </c>
      <c r="L443" s="112">
        <f t="shared" si="136"/>
        <v>10.7</v>
      </c>
      <c r="M443" s="58">
        <f t="shared" si="137"/>
        <v>0.04</v>
      </c>
      <c r="N443" s="119">
        <v>8.32</v>
      </c>
      <c r="O443" s="59">
        <f t="shared" si="138"/>
        <v>136</v>
      </c>
      <c r="P443" s="58">
        <f t="shared" si="139"/>
        <v>-0.26</v>
      </c>
      <c r="Q443" s="64">
        <f t="shared" si="132"/>
        <v>-0.94</v>
      </c>
      <c r="R443" s="64">
        <f t="shared" si="140"/>
        <v>-0.22</v>
      </c>
      <c r="S443" s="26">
        <f t="shared" si="125"/>
        <v>2</v>
      </c>
      <c r="T443" s="26">
        <f t="shared" si="130"/>
        <v>20</v>
      </c>
      <c r="U443" s="23">
        <f t="shared" si="126"/>
        <v>0</v>
      </c>
      <c r="V443" s="19">
        <f t="shared" si="127"/>
        <v>0</v>
      </c>
      <c r="W443" s="23" t="str">
        <f t="shared" si="128"/>
        <v>ВВ</v>
      </c>
      <c r="X443" s="17">
        <f t="shared" si="129"/>
        <v>0</v>
      </c>
      <c r="Y443" s="1"/>
    </row>
    <row r="444" spans="2:26" ht="15" outlineLevel="2" x14ac:dyDescent="0.25">
      <c r="B444" s="176">
        <v>407</v>
      </c>
      <c r="C444" s="178" t="s">
        <v>447</v>
      </c>
      <c r="D444" s="170">
        <v>419.31</v>
      </c>
      <c r="E444" s="5">
        <v>328.64</v>
      </c>
      <c r="F444" s="13">
        <v>259.66000000000003</v>
      </c>
      <c r="G444" s="10">
        <f t="shared" si="133"/>
        <v>0.78</v>
      </c>
      <c r="H444" s="58">
        <f t="shared" si="134"/>
        <v>-0.21999999999999997</v>
      </c>
      <c r="I444" s="3">
        <f t="shared" si="131"/>
        <v>288</v>
      </c>
      <c r="J444" s="58">
        <f t="shared" si="135"/>
        <v>-2.38</v>
      </c>
      <c r="K444" s="81">
        <v>4696.1000000000004</v>
      </c>
      <c r="L444" s="112">
        <f t="shared" si="136"/>
        <v>14.3</v>
      </c>
      <c r="M444" s="58">
        <f t="shared" si="137"/>
        <v>-0.28999999999999998</v>
      </c>
      <c r="N444" s="119">
        <v>0.96</v>
      </c>
      <c r="O444" s="59">
        <f t="shared" si="138"/>
        <v>342</v>
      </c>
      <c r="P444" s="58">
        <f t="shared" si="139"/>
        <v>0.87</v>
      </c>
      <c r="Q444" s="64">
        <f t="shared" si="132"/>
        <v>-2.5999999999999996</v>
      </c>
      <c r="R444" s="64">
        <f t="shared" si="140"/>
        <v>0.58000000000000007</v>
      </c>
      <c r="S444" s="26">
        <f t="shared" si="125"/>
        <v>2</v>
      </c>
      <c r="T444" s="26">
        <f t="shared" si="130"/>
        <v>10</v>
      </c>
      <c r="U444" s="23">
        <f t="shared" si="126"/>
        <v>0</v>
      </c>
      <c r="V444" s="19">
        <f t="shared" si="127"/>
        <v>0</v>
      </c>
      <c r="W444" s="23">
        <f t="shared" si="128"/>
        <v>0</v>
      </c>
      <c r="X444" s="17" t="str">
        <f t="shared" si="129"/>
        <v>ВА</v>
      </c>
      <c r="Y444" s="1"/>
    </row>
    <row r="445" spans="2:26" ht="15" outlineLevel="2" x14ac:dyDescent="0.25">
      <c r="B445" s="176">
        <v>408</v>
      </c>
      <c r="C445" s="178" t="s">
        <v>448</v>
      </c>
      <c r="D445" s="170">
        <v>976.83</v>
      </c>
      <c r="E445" s="5">
        <v>828.72</v>
      </c>
      <c r="F445" s="13">
        <v>401.11</v>
      </c>
      <c r="G445" s="10">
        <f t="shared" si="133"/>
        <v>0.85</v>
      </c>
      <c r="H445" s="58">
        <f t="shared" si="134"/>
        <v>-0.15000000000000002</v>
      </c>
      <c r="I445" s="3">
        <f t="shared" si="131"/>
        <v>177</v>
      </c>
      <c r="J445" s="58">
        <f t="shared" si="135"/>
        <v>-1.08</v>
      </c>
      <c r="K445" s="81">
        <v>8503.4</v>
      </c>
      <c r="L445" s="112">
        <f t="shared" si="136"/>
        <v>10.3</v>
      </c>
      <c r="M445" s="58">
        <f t="shared" si="137"/>
        <v>7.0000000000000007E-2</v>
      </c>
      <c r="N445" s="119">
        <v>4.9400000000000004</v>
      </c>
      <c r="O445" s="59">
        <f t="shared" si="138"/>
        <v>168</v>
      </c>
      <c r="P445" s="58">
        <f t="shared" si="139"/>
        <v>-0.08</v>
      </c>
      <c r="Q445" s="64">
        <f t="shared" si="132"/>
        <v>-1.23</v>
      </c>
      <c r="R445" s="64">
        <f t="shared" si="140"/>
        <v>-9.999999999999995E-3</v>
      </c>
      <c r="S445" s="26">
        <f t="shared" si="125"/>
        <v>2</v>
      </c>
      <c r="T445" s="26">
        <f t="shared" si="130"/>
        <v>20</v>
      </c>
      <c r="U445" s="23">
        <f t="shared" si="126"/>
        <v>0</v>
      </c>
      <c r="V445" s="19">
        <f t="shared" si="127"/>
        <v>0</v>
      </c>
      <c r="W445" s="23" t="str">
        <f t="shared" si="128"/>
        <v>ВВ</v>
      </c>
      <c r="X445" s="17">
        <f t="shared" si="129"/>
        <v>0</v>
      </c>
      <c r="Y445" s="1"/>
    </row>
    <row r="446" spans="2:26" ht="15" outlineLevel="2" x14ac:dyDescent="0.25">
      <c r="B446" s="176">
        <v>409</v>
      </c>
      <c r="C446" s="178" t="s">
        <v>449</v>
      </c>
      <c r="D446" s="170">
        <v>613.88</v>
      </c>
      <c r="E446" s="5">
        <v>518.23</v>
      </c>
      <c r="F446" s="13">
        <v>198.65</v>
      </c>
      <c r="G446" s="10">
        <f t="shared" si="133"/>
        <v>0.84</v>
      </c>
      <c r="H446" s="58">
        <f t="shared" si="134"/>
        <v>-0.16000000000000003</v>
      </c>
      <c r="I446" s="3">
        <f t="shared" si="131"/>
        <v>140</v>
      </c>
      <c r="J446" s="58">
        <f t="shared" si="135"/>
        <v>-0.65</v>
      </c>
      <c r="K446" s="81">
        <v>8779.6</v>
      </c>
      <c r="L446" s="112">
        <f t="shared" si="136"/>
        <v>16.899999999999999</v>
      </c>
      <c r="M446" s="58">
        <f t="shared" si="137"/>
        <v>-0.52</v>
      </c>
      <c r="N446" s="119">
        <v>4.9480000000000004</v>
      </c>
      <c r="O446" s="59">
        <f t="shared" si="138"/>
        <v>105</v>
      </c>
      <c r="P446" s="58">
        <f t="shared" si="139"/>
        <v>-0.43</v>
      </c>
      <c r="Q446" s="64">
        <f t="shared" si="132"/>
        <v>-0.81</v>
      </c>
      <c r="R446" s="64">
        <f t="shared" si="140"/>
        <v>-0.95</v>
      </c>
      <c r="S446" s="26">
        <f t="shared" si="125"/>
        <v>2</v>
      </c>
      <c r="T446" s="26">
        <f t="shared" si="130"/>
        <v>20</v>
      </c>
      <c r="U446" s="23">
        <f t="shared" si="126"/>
        <v>0</v>
      </c>
      <c r="V446" s="19">
        <f t="shared" si="127"/>
        <v>0</v>
      </c>
      <c r="W446" s="23" t="str">
        <f t="shared" si="128"/>
        <v>ВВ</v>
      </c>
      <c r="X446" s="17">
        <f t="shared" si="129"/>
        <v>0</v>
      </c>
      <c r="Y446" s="1"/>
      <c r="Z446" s="160"/>
    </row>
    <row r="447" spans="2:26" ht="15" outlineLevel="2" x14ac:dyDescent="0.25">
      <c r="B447" s="176">
        <v>410</v>
      </c>
      <c r="C447" s="178" t="s">
        <v>450</v>
      </c>
      <c r="D447" s="170">
        <v>457.6</v>
      </c>
      <c r="E447" s="5">
        <v>314.68</v>
      </c>
      <c r="F447" s="13">
        <v>242.93</v>
      </c>
      <c r="G447" s="10">
        <f t="shared" si="133"/>
        <v>0.69</v>
      </c>
      <c r="H447" s="58">
        <f t="shared" si="134"/>
        <v>-0.31000000000000005</v>
      </c>
      <c r="I447" s="3">
        <f t="shared" si="131"/>
        <v>282</v>
      </c>
      <c r="J447" s="58">
        <f t="shared" si="135"/>
        <v>-2.31</v>
      </c>
      <c r="K447" s="81">
        <v>6102.8</v>
      </c>
      <c r="L447" s="112">
        <f t="shared" si="136"/>
        <v>19.399999999999999</v>
      </c>
      <c r="M447" s="58">
        <f t="shared" si="137"/>
        <v>-0.75</v>
      </c>
      <c r="N447" s="119">
        <v>1.276</v>
      </c>
      <c r="O447" s="59">
        <f t="shared" si="138"/>
        <v>247</v>
      </c>
      <c r="P447" s="58">
        <f t="shared" si="139"/>
        <v>0.35</v>
      </c>
      <c r="Q447" s="64">
        <f t="shared" si="132"/>
        <v>-2.62</v>
      </c>
      <c r="R447" s="64">
        <f t="shared" si="140"/>
        <v>-0.4</v>
      </c>
      <c r="S447" s="26">
        <f t="shared" si="125"/>
        <v>2</v>
      </c>
      <c r="T447" s="26">
        <f t="shared" si="130"/>
        <v>20</v>
      </c>
      <c r="U447" s="23">
        <f t="shared" si="126"/>
        <v>0</v>
      </c>
      <c r="V447" s="19">
        <f t="shared" si="127"/>
        <v>0</v>
      </c>
      <c r="W447" s="23" t="str">
        <f t="shared" si="128"/>
        <v>ВВ</v>
      </c>
      <c r="X447" s="17">
        <f t="shared" si="129"/>
        <v>0</v>
      </c>
      <c r="Y447" s="1"/>
    </row>
    <row r="448" spans="2:26" ht="15" outlineLevel="2" x14ac:dyDescent="0.25">
      <c r="B448" s="176">
        <v>411</v>
      </c>
      <c r="C448" s="178" t="s">
        <v>451</v>
      </c>
      <c r="D448" s="170">
        <v>920.31</v>
      </c>
      <c r="E448" s="5">
        <v>852.38</v>
      </c>
      <c r="F448" s="13">
        <v>124.93</v>
      </c>
      <c r="G448" s="10">
        <f t="shared" si="133"/>
        <v>0.93</v>
      </c>
      <c r="H448" s="58">
        <f t="shared" si="134"/>
        <v>-6.9999999999999951E-2</v>
      </c>
      <c r="I448" s="3">
        <f t="shared" si="131"/>
        <v>53</v>
      </c>
      <c r="J448" s="58">
        <f t="shared" si="135"/>
        <v>0.38</v>
      </c>
      <c r="K448" s="81">
        <v>6194.7</v>
      </c>
      <c r="L448" s="112">
        <f t="shared" si="136"/>
        <v>7.3</v>
      </c>
      <c r="M448" s="58">
        <f t="shared" si="137"/>
        <v>0.34</v>
      </c>
      <c r="N448" s="119">
        <v>2.952</v>
      </c>
      <c r="O448" s="59">
        <f t="shared" si="138"/>
        <v>289</v>
      </c>
      <c r="P448" s="58">
        <f t="shared" si="139"/>
        <v>0.57999999999999996</v>
      </c>
      <c r="Q448" s="64">
        <f t="shared" si="132"/>
        <v>0.31000000000000005</v>
      </c>
      <c r="R448" s="64">
        <f t="shared" si="140"/>
        <v>0.91999999999999993</v>
      </c>
      <c r="S448" s="26">
        <f t="shared" si="125"/>
        <v>1</v>
      </c>
      <c r="T448" s="26">
        <f t="shared" si="130"/>
        <v>10</v>
      </c>
      <c r="U448" s="23">
        <f t="shared" si="126"/>
        <v>0</v>
      </c>
      <c r="V448" s="19" t="str">
        <f t="shared" si="127"/>
        <v>АА</v>
      </c>
      <c r="W448" s="23">
        <f t="shared" si="128"/>
        <v>0</v>
      </c>
      <c r="X448" s="17">
        <f t="shared" si="129"/>
        <v>0</v>
      </c>
      <c r="Y448" s="1"/>
    </row>
    <row r="449" spans="2:25" ht="15" outlineLevel="2" x14ac:dyDescent="0.25">
      <c r="B449" s="176">
        <v>412</v>
      </c>
      <c r="C449" s="178" t="s">
        <v>452</v>
      </c>
      <c r="D449" s="170">
        <v>2283.5700000000002</v>
      </c>
      <c r="E449" s="5">
        <v>2118.75</v>
      </c>
      <c r="F449" s="13">
        <v>355.82</v>
      </c>
      <c r="G449" s="10">
        <f t="shared" si="133"/>
        <v>0.93</v>
      </c>
      <c r="H449" s="58">
        <f t="shared" si="134"/>
        <v>-6.9999999999999951E-2</v>
      </c>
      <c r="I449" s="3">
        <f t="shared" si="131"/>
        <v>61</v>
      </c>
      <c r="J449" s="58">
        <f t="shared" si="135"/>
        <v>0.28000000000000003</v>
      </c>
      <c r="K449" s="81">
        <v>9287.2000000000007</v>
      </c>
      <c r="L449" s="112">
        <f t="shared" si="136"/>
        <v>4.4000000000000004</v>
      </c>
      <c r="M449" s="58">
        <f t="shared" si="137"/>
        <v>0.6</v>
      </c>
      <c r="N449" s="119">
        <v>4.4480000000000004</v>
      </c>
      <c r="O449" s="59">
        <f t="shared" si="138"/>
        <v>476</v>
      </c>
      <c r="P449" s="58">
        <f t="shared" si="139"/>
        <v>1.6</v>
      </c>
      <c r="Q449" s="64">
        <f t="shared" si="132"/>
        <v>0.21000000000000008</v>
      </c>
      <c r="R449" s="64">
        <f t="shared" si="140"/>
        <v>2.2000000000000002</v>
      </c>
      <c r="S449" s="26">
        <f t="shared" si="125"/>
        <v>1</v>
      </c>
      <c r="T449" s="26">
        <f t="shared" si="130"/>
        <v>10</v>
      </c>
      <c r="U449" s="23">
        <f t="shared" si="126"/>
        <v>0</v>
      </c>
      <c r="V449" s="19" t="str">
        <f t="shared" si="127"/>
        <v>АА</v>
      </c>
      <c r="W449" s="23">
        <f t="shared" si="128"/>
        <v>0</v>
      </c>
      <c r="X449" s="17">
        <f t="shared" si="129"/>
        <v>0</v>
      </c>
      <c r="Y449" s="1"/>
    </row>
    <row r="450" spans="2:25" ht="15" outlineLevel="2" x14ac:dyDescent="0.25">
      <c r="B450" s="176">
        <v>413</v>
      </c>
      <c r="C450" s="178" t="s">
        <v>812</v>
      </c>
      <c r="D450" s="170">
        <v>2588.56</v>
      </c>
      <c r="E450" s="5">
        <v>2189.25</v>
      </c>
      <c r="F450" s="13">
        <v>1203.31</v>
      </c>
      <c r="G450" s="10">
        <f t="shared" si="133"/>
        <v>0.85</v>
      </c>
      <c r="H450" s="58">
        <f t="shared" si="134"/>
        <v>-0.15000000000000002</v>
      </c>
      <c r="I450" s="3">
        <f t="shared" si="131"/>
        <v>201</v>
      </c>
      <c r="J450" s="58">
        <f t="shared" si="135"/>
        <v>-1.36</v>
      </c>
      <c r="K450" s="81">
        <v>21906.2</v>
      </c>
      <c r="L450" s="112">
        <f t="shared" si="136"/>
        <v>10</v>
      </c>
      <c r="M450" s="58">
        <f t="shared" si="137"/>
        <v>0.1</v>
      </c>
      <c r="N450" s="119">
        <v>11.144</v>
      </c>
      <c r="O450" s="59">
        <f t="shared" si="138"/>
        <v>196</v>
      </c>
      <c r="P450" s="58">
        <f t="shared" si="139"/>
        <v>7.0000000000000007E-2</v>
      </c>
      <c r="Q450" s="64">
        <f t="shared" si="132"/>
        <v>-1.5100000000000002</v>
      </c>
      <c r="R450" s="64">
        <f t="shared" si="140"/>
        <v>0.17</v>
      </c>
      <c r="S450" s="26">
        <f t="shared" si="125"/>
        <v>2</v>
      </c>
      <c r="T450" s="26">
        <f t="shared" si="130"/>
        <v>10</v>
      </c>
      <c r="U450" s="23">
        <f t="shared" si="126"/>
        <v>0</v>
      </c>
      <c r="V450" s="19">
        <f t="shared" si="127"/>
        <v>0</v>
      </c>
      <c r="W450" s="23">
        <f t="shared" si="128"/>
        <v>0</v>
      </c>
      <c r="X450" s="17" t="str">
        <f t="shared" si="129"/>
        <v>ВА</v>
      </c>
      <c r="Y450" s="1"/>
    </row>
    <row r="451" spans="2:25" ht="15" outlineLevel="2" x14ac:dyDescent="0.25">
      <c r="B451" s="176">
        <v>414</v>
      </c>
      <c r="C451" s="178" t="s">
        <v>453</v>
      </c>
      <c r="D451" s="170">
        <v>4678.2299999999996</v>
      </c>
      <c r="E451" s="5">
        <v>4132.79</v>
      </c>
      <c r="F451" s="13">
        <v>1123.45</v>
      </c>
      <c r="G451" s="10">
        <f t="shared" si="133"/>
        <v>0.88</v>
      </c>
      <c r="H451" s="58">
        <f t="shared" si="134"/>
        <v>-0.12</v>
      </c>
      <c r="I451" s="3">
        <f t="shared" si="131"/>
        <v>99</v>
      </c>
      <c r="J451" s="58">
        <f t="shared" si="135"/>
        <v>-0.16</v>
      </c>
      <c r="K451" s="81">
        <v>24403.3</v>
      </c>
      <c r="L451" s="112">
        <f t="shared" si="136"/>
        <v>5.9</v>
      </c>
      <c r="M451" s="58">
        <f t="shared" si="137"/>
        <v>0.47</v>
      </c>
      <c r="N451" s="119">
        <v>13.496</v>
      </c>
      <c r="O451" s="59">
        <f t="shared" si="138"/>
        <v>306</v>
      </c>
      <c r="P451" s="58">
        <f t="shared" si="139"/>
        <v>0.67</v>
      </c>
      <c r="Q451" s="64">
        <f t="shared" si="132"/>
        <v>-0.28000000000000003</v>
      </c>
      <c r="R451" s="64">
        <f t="shared" si="140"/>
        <v>1.1400000000000001</v>
      </c>
      <c r="S451" s="26">
        <f t="shared" si="125"/>
        <v>2</v>
      </c>
      <c r="T451" s="26">
        <f t="shared" si="130"/>
        <v>10</v>
      </c>
      <c r="U451" s="23">
        <f t="shared" si="126"/>
        <v>0</v>
      </c>
      <c r="V451" s="19">
        <f t="shared" si="127"/>
        <v>0</v>
      </c>
      <c r="W451" s="23">
        <f t="shared" si="128"/>
        <v>0</v>
      </c>
      <c r="X451" s="17" t="str">
        <f t="shared" si="129"/>
        <v>ВА</v>
      </c>
      <c r="Y451" s="1"/>
    </row>
    <row r="452" spans="2:25" ht="15" outlineLevel="2" x14ac:dyDescent="0.25">
      <c r="B452" s="176">
        <v>415</v>
      </c>
      <c r="C452" s="178" t="s">
        <v>454</v>
      </c>
      <c r="D452" s="170">
        <v>1750.72</v>
      </c>
      <c r="E452" s="5">
        <v>1575.52</v>
      </c>
      <c r="F452" s="13">
        <v>503.2</v>
      </c>
      <c r="G452" s="10">
        <f t="shared" si="133"/>
        <v>0.9</v>
      </c>
      <c r="H452" s="58">
        <f t="shared" si="134"/>
        <v>-9.9999999999999978E-2</v>
      </c>
      <c r="I452" s="3">
        <f t="shared" si="131"/>
        <v>117</v>
      </c>
      <c r="J452" s="58">
        <f t="shared" si="135"/>
        <v>-0.37</v>
      </c>
      <c r="K452" s="81">
        <v>15804.5</v>
      </c>
      <c r="L452" s="112">
        <f t="shared" si="136"/>
        <v>10</v>
      </c>
      <c r="M452" s="58">
        <f t="shared" si="137"/>
        <v>0.1</v>
      </c>
      <c r="N452" s="119">
        <v>5.98</v>
      </c>
      <c r="O452" s="59">
        <f t="shared" si="138"/>
        <v>263</v>
      </c>
      <c r="P452" s="58">
        <f t="shared" si="139"/>
        <v>0.44</v>
      </c>
      <c r="Q452" s="64">
        <f t="shared" si="132"/>
        <v>-0.47</v>
      </c>
      <c r="R452" s="64">
        <f t="shared" si="140"/>
        <v>0.54</v>
      </c>
      <c r="S452" s="26">
        <f t="shared" si="125"/>
        <v>2</v>
      </c>
      <c r="T452" s="26">
        <f t="shared" si="130"/>
        <v>10</v>
      </c>
      <c r="U452" s="23">
        <f t="shared" si="126"/>
        <v>0</v>
      </c>
      <c r="V452" s="19">
        <f t="shared" si="127"/>
        <v>0</v>
      </c>
      <c r="W452" s="23">
        <f t="shared" si="128"/>
        <v>0</v>
      </c>
      <c r="X452" s="17" t="str">
        <f t="shared" si="129"/>
        <v>ВА</v>
      </c>
      <c r="Y452" s="1"/>
    </row>
    <row r="453" spans="2:25" ht="15" outlineLevel="2" x14ac:dyDescent="0.25">
      <c r="B453" s="176">
        <v>416</v>
      </c>
      <c r="C453" s="178" t="s">
        <v>455</v>
      </c>
      <c r="D453" s="170">
        <v>311.88</v>
      </c>
      <c r="E453" s="5">
        <v>210.3</v>
      </c>
      <c r="F453" s="13">
        <v>233.57</v>
      </c>
      <c r="G453" s="10">
        <f t="shared" si="133"/>
        <v>0.67</v>
      </c>
      <c r="H453" s="58">
        <f t="shared" si="134"/>
        <v>-0.32999999999999996</v>
      </c>
      <c r="I453" s="3">
        <f t="shared" si="131"/>
        <v>405</v>
      </c>
      <c r="J453" s="58">
        <f t="shared" si="135"/>
        <v>-3.76</v>
      </c>
      <c r="K453" s="81">
        <v>5136.2</v>
      </c>
      <c r="L453" s="112">
        <f t="shared" si="136"/>
        <v>24.4</v>
      </c>
      <c r="M453" s="58">
        <f t="shared" si="137"/>
        <v>-1.2</v>
      </c>
      <c r="N453" s="119">
        <v>1.008</v>
      </c>
      <c r="O453" s="59">
        <f t="shared" si="138"/>
        <v>209</v>
      </c>
      <c r="P453" s="58">
        <f t="shared" si="139"/>
        <v>0.14000000000000001</v>
      </c>
      <c r="Q453" s="64">
        <f t="shared" si="132"/>
        <v>-4.09</v>
      </c>
      <c r="R453" s="64">
        <f t="shared" si="140"/>
        <v>-1.06</v>
      </c>
      <c r="S453" s="26">
        <f t="shared" si="125"/>
        <v>2</v>
      </c>
      <c r="T453" s="26">
        <f t="shared" si="130"/>
        <v>20</v>
      </c>
      <c r="U453" s="23">
        <f t="shared" si="126"/>
        <v>0</v>
      </c>
      <c r="V453" s="19">
        <f t="shared" si="127"/>
        <v>0</v>
      </c>
      <c r="W453" s="23" t="str">
        <f t="shared" si="128"/>
        <v>ВВ</v>
      </c>
      <c r="X453" s="17">
        <f t="shared" si="129"/>
        <v>0</v>
      </c>
      <c r="Y453" s="1"/>
    </row>
    <row r="454" spans="2:25" ht="15" outlineLevel="2" x14ac:dyDescent="0.25">
      <c r="B454" s="176">
        <v>417</v>
      </c>
      <c r="C454" s="178" t="s">
        <v>456</v>
      </c>
      <c r="D454" s="170">
        <v>556.02</v>
      </c>
      <c r="E454" s="5">
        <v>412.82</v>
      </c>
      <c r="F454" s="13">
        <v>291.2</v>
      </c>
      <c r="G454" s="10">
        <f t="shared" si="133"/>
        <v>0.74</v>
      </c>
      <c r="H454" s="58">
        <f t="shared" si="134"/>
        <v>-0.26</v>
      </c>
      <c r="I454" s="3">
        <f t="shared" si="131"/>
        <v>257</v>
      </c>
      <c r="J454" s="58">
        <f t="shared" si="135"/>
        <v>-2.02</v>
      </c>
      <c r="K454" s="81">
        <v>6384.9</v>
      </c>
      <c r="L454" s="112">
        <f t="shared" si="136"/>
        <v>15.5</v>
      </c>
      <c r="M454" s="58">
        <f t="shared" si="137"/>
        <v>-0.4</v>
      </c>
      <c r="N454" s="119">
        <v>1</v>
      </c>
      <c r="O454" s="59">
        <f t="shared" si="138"/>
        <v>413</v>
      </c>
      <c r="P454" s="58">
        <f t="shared" si="139"/>
        <v>1.26</v>
      </c>
      <c r="Q454" s="64">
        <f t="shared" si="132"/>
        <v>-2.2800000000000002</v>
      </c>
      <c r="R454" s="64">
        <f t="shared" si="140"/>
        <v>0.86</v>
      </c>
      <c r="S454" s="26">
        <f t="shared" si="125"/>
        <v>2</v>
      </c>
      <c r="T454" s="26">
        <f t="shared" si="130"/>
        <v>10</v>
      </c>
      <c r="U454" s="23">
        <f t="shared" si="126"/>
        <v>0</v>
      </c>
      <c r="V454" s="19">
        <f t="shared" si="127"/>
        <v>0</v>
      </c>
      <c r="W454" s="23">
        <f t="shared" si="128"/>
        <v>0</v>
      </c>
      <c r="X454" s="17" t="str">
        <f t="shared" si="129"/>
        <v>ВА</v>
      </c>
      <c r="Y454" s="1"/>
    </row>
    <row r="455" spans="2:25" ht="15" outlineLevel="2" x14ac:dyDescent="0.25">
      <c r="B455" s="176">
        <v>418</v>
      </c>
      <c r="C455" s="178" t="s">
        <v>457</v>
      </c>
      <c r="D455" s="170">
        <v>808.63</v>
      </c>
      <c r="E455" s="5">
        <v>720.23</v>
      </c>
      <c r="F455" s="13">
        <v>269.39999999999998</v>
      </c>
      <c r="G455" s="10">
        <f t="shared" si="133"/>
        <v>0.89</v>
      </c>
      <c r="H455" s="58">
        <f t="shared" si="134"/>
        <v>-0.10999999999999999</v>
      </c>
      <c r="I455" s="3">
        <f t="shared" si="131"/>
        <v>137</v>
      </c>
      <c r="J455" s="58">
        <f t="shared" si="135"/>
        <v>-0.61</v>
      </c>
      <c r="K455" s="81">
        <v>8058.4</v>
      </c>
      <c r="L455" s="112">
        <f t="shared" si="136"/>
        <v>11.2</v>
      </c>
      <c r="M455" s="58">
        <f t="shared" si="137"/>
        <v>-0.01</v>
      </c>
      <c r="N455" s="119">
        <v>2.984</v>
      </c>
      <c r="O455" s="59">
        <f t="shared" si="138"/>
        <v>241</v>
      </c>
      <c r="P455" s="58">
        <f t="shared" si="139"/>
        <v>0.32</v>
      </c>
      <c r="Q455" s="64">
        <f t="shared" si="132"/>
        <v>-0.72</v>
      </c>
      <c r="R455" s="64">
        <f t="shared" si="140"/>
        <v>0.31</v>
      </c>
      <c r="S455" s="26">
        <f t="shared" si="125"/>
        <v>2</v>
      </c>
      <c r="T455" s="26">
        <f t="shared" si="130"/>
        <v>10</v>
      </c>
      <c r="U455" s="23">
        <f t="shared" si="126"/>
        <v>0</v>
      </c>
      <c r="V455" s="19">
        <f t="shared" si="127"/>
        <v>0</v>
      </c>
      <c r="W455" s="23">
        <f t="shared" si="128"/>
        <v>0</v>
      </c>
      <c r="X455" s="17" t="str">
        <f t="shared" si="129"/>
        <v>ВА</v>
      </c>
      <c r="Y455" s="1"/>
    </row>
    <row r="456" spans="2:25" ht="15" outlineLevel="2" x14ac:dyDescent="0.25">
      <c r="B456" s="176">
        <v>419</v>
      </c>
      <c r="C456" s="178" t="s">
        <v>458</v>
      </c>
      <c r="D456" s="170">
        <v>261.56</v>
      </c>
      <c r="E456" s="5">
        <v>220.83</v>
      </c>
      <c r="F456" s="13">
        <v>97.72</v>
      </c>
      <c r="G456" s="10">
        <f t="shared" si="133"/>
        <v>0.84</v>
      </c>
      <c r="H456" s="58">
        <f t="shared" si="134"/>
        <v>-0.16000000000000003</v>
      </c>
      <c r="I456" s="3">
        <f t="shared" si="131"/>
        <v>162</v>
      </c>
      <c r="J456" s="58">
        <f t="shared" si="135"/>
        <v>-0.9</v>
      </c>
      <c r="K456" s="81">
        <v>5665.6</v>
      </c>
      <c r="L456" s="112">
        <f t="shared" si="136"/>
        <v>25.7</v>
      </c>
      <c r="M456" s="58">
        <f t="shared" si="137"/>
        <v>-1.32</v>
      </c>
      <c r="N456" s="119">
        <v>2.984</v>
      </c>
      <c r="O456" s="59">
        <f t="shared" si="138"/>
        <v>74</v>
      </c>
      <c r="P456" s="58">
        <f t="shared" si="139"/>
        <v>-0.6</v>
      </c>
      <c r="Q456" s="64">
        <f t="shared" si="132"/>
        <v>-1.06</v>
      </c>
      <c r="R456" s="64">
        <f t="shared" si="140"/>
        <v>-1.92</v>
      </c>
      <c r="S456" s="26">
        <f t="shared" si="125"/>
        <v>2</v>
      </c>
      <c r="T456" s="26">
        <f t="shared" si="130"/>
        <v>20</v>
      </c>
      <c r="U456" s="23">
        <f t="shared" si="126"/>
        <v>0</v>
      </c>
      <c r="V456" s="19">
        <f t="shared" si="127"/>
        <v>0</v>
      </c>
      <c r="W456" s="23" t="str">
        <f t="shared" si="128"/>
        <v>ВВ</v>
      </c>
      <c r="X456" s="17">
        <f t="shared" si="129"/>
        <v>0</v>
      </c>
      <c r="Y456" s="1"/>
    </row>
    <row r="457" spans="2:25" ht="15" outlineLevel="2" x14ac:dyDescent="0.25">
      <c r="B457" s="176">
        <v>420</v>
      </c>
      <c r="C457" s="178" t="s">
        <v>459</v>
      </c>
      <c r="D457" s="170">
        <v>455.41</v>
      </c>
      <c r="E457" s="5">
        <v>420.7</v>
      </c>
      <c r="F457" s="13">
        <v>92.71</v>
      </c>
      <c r="G457" s="10">
        <f t="shared" si="133"/>
        <v>0.92</v>
      </c>
      <c r="H457" s="58">
        <f t="shared" si="134"/>
        <v>-7.999999999999996E-2</v>
      </c>
      <c r="I457" s="3">
        <f t="shared" si="131"/>
        <v>80</v>
      </c>
      <c r="J457" s="58">
        <f t="shared" si="135"/>
        <v>0.06</v>
      </c>
      <c r="K457" s="81">
        <v>6013.3</v>
      </c>
      <c r="L457" s="112">
        <f t="shared" si="136"/>
        <v>14.3</v>
      </c>
      <c r="M457" s="58">
        <f t="shared" si="137"/>
        <v>-0.28999999999999998</v>
      </c>
      <c r="N457" s="119">
        <v>2.976</v>
      </c>
      <c r="O457" s="59">
        <f t="shared" si="138"/>
        <v>141</v>
      </c>
      <c r="P457" s="58">
        <f t="shared" si="139"/>
        <v>-0.23</v>
      </c>
      <c r="Q457" s="64">
        <f t="shared" si="132"/>
        <v>-1.9999999999999962E-2</v>
      </c>
      <c r="R457" s="64">
        <f t="shared" si="140"/>
        <v>-0.52</v>
      </c>
      <c r="S457" s="26">
        <f t="shared" si="125"/>
        <v>2</v>
      </c>
      <c r="T457" s="26">
        <f t="shared" si="130"/>
        <v>20</v>
      </c>
      <c r="U457" s="23">
        <f t="shared" si="126"/>
        <v>0</v>
      </c>
      <c r="V457" s="19">
        <f t="shared" si="127"/>
        <v>0</v>
      </c>
      <c r="W457" s="23" t="str">
        <f t="shared" si="128"/>
        <v>ВВ</v>
      </c>
      <c r="X457" s="17">
        <f t="shared" si="129"/>
        <v>0</v>
      </c>
      <c r="Y457" s="1"/>
    </row>
    <row r="458" spans="2:25" ht="15" outlineLevel="2" x14ac:dyDescent="0.25">
      <c r="B458" s="176">
        <v>421</v>
      </c>
      <c r="C458" s="178" t="s">
        <v>460</v>
      </c>
      <c r="D458" s="170">
        <v>1140.0899999999999</v>
      </c>
      <c r="E458" s="5">
        <v>1004.97</v>
      </c>
      <c r="F458" s="13">
        <v>326.12</v>
      </c>
      <c r="G458" s="10">
        <f t="shared" si="133"/>
        <v>0.88</v>
      </c>
      <c r="H458" s="58">
        <f t="shared" si="134"/>
        <v>-0.12</v>
      </c>
      <c r="I458" s="3">
        <f t="shared" si="131"/>
        <v>118</v>
      </c>
      <c r="J458" s="58">
        <f t="shared" si="135"/>
        <v>-0.39</v>
      </c>
      <c r="K458" s="81">
        <v>14207.2</v>
      </c>
      <c r="L458" s="112">
        <f t="shared" si="136"/>
        <v>14.1</v>
      </c>
      <c r="M458" s="58">
        <f t="shared" si="137"/>
        <v>-0.27</v>
      </c>
      <c r="N458" s="119">
        <v>7.8959999999999999</v>
      </c>
      <c r="O458" s="59">
        <f t="shared" si="138"/>
        <v>127</v>
      </c>
      <c r="P458" s="58">
        <f t="shared" si="139"/>
        <v>-0.31</v>
      </c>
      <c r="Q458" s="64">
        <f t="shared" si="132"/>
        <v>-0.51</v>
      </c>
      <c r="R458" s="64">
        <f t="shared" si="140"/>
        <v>-0.58000000000000007</v>
      </c>
      <c r="S458" s="26">
        <f t="shared" si="125"/>
        <v>2</v>
      </c>
      <c r="T458" s="26">
        <f t="shared" si="130"/>
        <v>20</v>
      </c>
      <c r="U458" s="23">
        <f t="shared" si="126"/>
        <v>0</v>
      </c>
      <c r="V458" s="19">
        <f t="shared" si="127"/>
        <v>0</v>
      </c>
      <c r="W458" s="23" t="str">
        <f t="shared" si="128"/>
        <v>ВВ</v>
      </c>
      <c r="X458" s="17">
        <f t="shared" si="129"/>
        <v>0</v>
      </c>
      <c r="Y458" s="1"/>
    </row>
    <row r="459" spans="2:25" ht="15" outlineLevel="2" x14ac:dyDescent="0.25">
      <c r="B459" s="176">
        <v>422</v>
      </c>
      <c r="C459" s="178" t="s">
        <v>461</v>
      </c>
      <c r="D459" s="170">
        <v>561.55999999999995</v>
      </c>
      <c r="E459" s="5">
        <v>399.83</v>
      </c>
      <c r="F459" s="13">
        <v>265.73</v>
      </c>
      <c r="G459" s="10">
        <f t="shared" si="133"/>
        <v>0.71</v>
      </c>
      <c r="H459" s="58">
        <f t="shared" si="134"/>
        <v>-0.29000000000000004</v>
      </c>
      <c r="I459" s="3">
        <f t="shared" si="131"/>
        <v>243</v>
      </c>
      <c r="J459" s="58">
        <f t="shared" si="135"/>
        <v>-1.86</v>
      </c>
      <c r="K459" s="81">
        <v>5992.9</v>
      </c>
      <c r="L459" s="112">
        <f t="shared" si="136"/>
        <v>15</v>
      </c>
      <c r="M459" s="58">
        <f t="shared" si="137"/>
        <v>-0.35</v>
      </c>
      <c r="N459" s="119">
        <v>3.16</v>
      </c>
      <c r="O459" s="59">
        <f t="shared" si="138"/>
        <v>127</v>
      </c>
      <c r="P459" s="58">
        <f t="shared" si="139"/>
        <v>-0.31</v>
      </c>
      <c r="Q459" s="64">
        <f t="shared" si="132"/>
        <v>-2.1500000000000004</v>
      </c>
      <c r="R459" s="64">
        <f t="shared" si="140"/>
        <v>-0.65999999999999992</v>
      </c>
      <c r="S459" s="26">
        <f t="shared" si="125"/>
        <v>2</v>
      </c>
      <c r="T459" s="26">
        <f t="shared" si="130"/>
        <v>20</v>
      </c>
      <c r="U459" s="23">
        <f t="shared" si="126"/>
        <v>0</v>
      </c>
      <c r="V459" s="19">
        <f t="shared" si="127"/>
        <v>0</v>
      </c>
      <c r="W459" s="23" t="str">
        <f t="shared" si="128"/>
        <v>ВВ</v>
      </c>
      <c r="X459" s="17">
        <f t="shared" si="129"/>
        <v>0</v>
      </c>
      <c r="Y459" s="1"/>
    </row>
    <row r="460" spans="2:25" ht="15" outlineLevel="2" x14ac:dyDescent="0.25">
      <c r="B460" s="176">
        <v>423</v>
      </c>
      <c r="C460" s="178" t="s">
        <v>462</v>
      </c>
      <c r="D460" s="170">
        <v>1080.46</v>
      </c>
      <c r="E460" s="5">
        <v>1007.4</v>
      </c>
      <c r="F460" s="13">
        <v>410.06</v>
      </c>
      <c r="G460" s="10">
        <f t="shared" si="133"/>
        <v>0.93</v>
      </c>
      <c r="H460" s="58">
        <f t="shared" si="134"/>
        <v>-6.9999999999999951E-2</v>
      </c>
      <c r="I460" s="3">
        <f t="shared" si="131"/>
        <v>149</v>
      </c>
      <c r="J460" s="58">
        <f t="shared" si="135"/>
        <v>-0.75</v>
      </c>
      <c r="K460" s="81">
        <v>13569.6</v>
      </c>
      <c r="L460" s="112">
        <f t="shared" si="136"/>
        <v>13.5</v>
      </c>
      <c r="M460" s="58">
        <f t="shared" si="137"/>
        <v>-0.22</v>
      </c>
      <c r="N460" s="119">
        <v>4.9720000000000004</v>
      </c>
      <c r="O460" s="59">
        <f t="shared" si="138"/>
        <v>203</v>
      </c>
      <c r="P460" s="58">
        <f t="shared" si="139"/>
        <v>0.11</v>
      </c>
      <c r="Q460" s="64">
        <f t="shared" si="132"/>
        <v>-0.82</v>
      </c>
      <c r="R460" s="64">
        <f t="shared" si="140"/>
        <v>-0.11</v>
      </c>
      <c r="S460" s="26">
        <f t="shared" si="125"/>
        <v>2</v>
      </c>
      <c r="T460" s="26">
        <f t="shared" si="130"/>
        <v>20</v>
      </c>
      <c r="U460" s="23">
        <f t="shared" si="126"/>
        <v>0</v>
      </c>
      <c r="V460" s="19">
        <f t="shared" si="127"/>
        <v>0</v>
      </c>
      <c r="W460" s="23" t="str">
        <f t="shared" si="128"/>
        <v>ВВ</v>
      </c>
      <c r="X460" s="17">
        <f t="shared" si="129"/>
        <v>0</v>
      </c>
      <c r="Y460" s="1"/>
    </row>
    <row r="461" spans="2:25" ht="15" outlineLevel="2" x14ac:dyDescent="0.25">
      <c r="B461" s="176">
        <v>424</v>
      </c>
      <c r="C461" s="178" t="s">
        <v>463</v>
      </c>
      <c r="D461" s="170">
        <v>309.35000000000002</v>
      </c>
      <c r="E461" s="5">
        <v>222.23</v>
      </c>
      <c r="F461" s="13">
        <v>226.12</v>
      </c>
      <c r="G461" s="10">
        <f t="shared" si="133"/>
        <v>0.72</v>
      </c>
      <c r="H461" s="58">
        <f t="shared" si="134"/>
        <v>-0.28000000000000003</v>
      </c>
      <c r="I461" s="3">
        <f t="shared" si="131"/>
        <v>371</v>
      </c>
      <c r="J461" s="58">
        <f t="shared" si="135"/>
        <v>-3.36</v>
      </c>
      <c r="K461" s="81">
        <v>4428</v>
      </c>
      <c r="L461" s="112">
        <f t="shared" si="136"/>
        <v>19.899999999999999</v>
      </c>
      <c r="M461" s="58">
        <f t="shared" si="137"/>
        <v>-0.79</v>
      </c>
      <c r="N461" s="119">
        <v>1.736</v>
      </c>
      <c r="O461" s="59">
        <f t="shared" si="138"/>
        <v>128</v>
      </c>
      <c r="P461" s="58">
        <f t="shared" si="139"/>
        <v>-0.3</v>
      </c>
      <c r="Q461" s="64">
        <f t="shared" si="132"/>
        <v>-3.6399999999999997</v>
      </c>
      <c r="R461" s="64">
        <f t="shared" si="140"/>
        <v>-1.0900000000000001</v>
      </c>
      <c r="S461" s="26">
        <f t="shared" si="125"/>
        <v>2</v>
      </c>
      <c r="T461" s="26">
        <f t="shared" si="130"/>
        <v>20</v>
      </c>
      <c r="U461" s="23">
        <f t="shared" si="126"/>
        <v>0</v>
      </c>
      <c r="V461" s="19">
        <f t="shared" si="127"/>
        <v>0</v>
      </c>
      <c r="W461" s="23" t="str">
        <f t="shared" si="128"/>
        <v>ВВ</v>
      </c>
      <c r="X461" s="17">
        <f t="shared" si="129"/>
        <v>0</v>
      </c>
      <c r="Y461" s="1"/>
    </row>
    <row r="462" spans="2:25" ht="15" outlineLevel="2" x14ac:dyDescent="0.25">
      <c r="B462" s="176">
        <v>425</v>
      </c>
      <c r="C462" s="178" t="s">
        <v>464</v>
      </c>
      <c r="D462" s="170">
        <v>924.49</v>
      </c>
      <c r="E462" s="5">
        <v>819.52</v>
      </c>
      <c r="F462" s="13">
        <v>355.97</v>
      </c>
      <c r="G462" s="10">
        <f t="shared" si="133"/>
        <v>0.89</v>
      </c>
      <c r="H462" s="58">
        <f t="shared" si="134"/>
        <v>-0.10999999999999999</v>
      </c>
      <c r="I462" s="3">
        <f t="shared" si="131"/>
        <v>159</v>
      </c>
      <c r="J462" s="58">
        <f t="shared" si="135"/>
        <v>-0.87</v>
      </c>
      <c r="K462" s="81">
        <v>8687</v>
      </c>
      <c r="L462" s="112">
        <f t="shared" si="136"/>
        <v>10.6</v>
      </c>
      <c r="M462" s="58">
        <f t="shared" si="137"/>
        <v>0.05</v>
      </c>
      <c r="N462" s="119">
        <v>3</v>
      </c>
      <c r="O462" s="59">
        <f t="shared" si="138"/>
        <v>273</v>
      </c>
      <c r="P462" s="58">
        <f t="shared" si="139"/>
        <v>0.49</v>
      </c>
      <c r="Q462" s="64">
        <f t="shared" si="132"/>
        <v>-0.98</v>
      </c>
      <c r="R462" s="64">
        <f t="shared" si="140"/>
        <v>0.54</v>
      </c>
      <c r="S462" s="26">
        <f t="shared" si="125"/>
        <v>2</v>
      </c>
      <c r="T462" s="26">
        <f t="shared" si="130"/>
        <v>10</v>
      </c>
      <c r="U462" s="23">
        <f t="shared" si="126"/>
        <v>0</v>
      </c>
      <c r="V462" s="19">
        <f t="shared" si="127"/>
        <v>0</v>
      </c>
      <c r="W462" s="23">
        <f t="shared" si="128"/>
        <v>0</v>
      </c>
      <c r="X462" s="17" t="str">
        <f t="shared" si="129"/>
        <v>ВА</v>
      </c>
      <c r="Y462" s="1"/>
    </row>
    <row r="463" spans="2:25" ht="15" outlineLevel="2" x14ac:dyDescent="0.25">
      <c r="B463" s="176">
        <v>426</v>
      </c>
      <c r="C463" s="178" t="s">
        <v>465</v>
      </c>
      <c r="D463" s="170">
        <v>542.24</v>
      </c>
      <c r="E463" s="5">
        <v>481.22</v>
      </c>
      <c r="F463" s="13">
        <v>105.02</v>
      </c>
      <c r="G463" s="10">
        <f t="shared" si="133"/>
        <v>0.89</v>
      </c>
      <c r="H463" s="58">
        <f t="shared" si="134"/>
        <v>-0.10999999999999999</v>
      </c>
      <c r="I463" s="3">
        <f t="shared" si="131"/>
        <v>80</v>
      </c>
      <c r="J463" s="58">
        <f t="shared" si="135"/>
        <v>0.06</v>
      </c>
      <c r="K463" s="81">
        <v>6961.7</v>
      </c>
      <c r="L463" s="112">
        <f t="shared" si="136"/>
        <v>14.5</v>
      </c>
      <c r="M463" s="58">
        <f t="shared" si="137"/>
        <v>-0.31</v>
      </c>
      <c r="N463" s="119">
        <v>2.976</v>
      </c>
      <c r="O463" s="59">
        <f t="shared" si="138"/>
        <v>162</v>
      </c>
      <c r="P463" s="58">
        <f t="shared" si="139"/>
        <v>-0.11</v>
      </c>
      <c r="Q463" s="64">
        <f t="shared" si="132"/>
        <v>-4.9999999999999989E-2</v>
      </c>
      <c r="R463" s="64">
        <f t="shared" si="140"/>
        <v>-0.42</v>
      </c>
      <c r="S463" s="26">
        <f t="shared" si="125"/>
        <v>2</v>
      </c>
      <c r="T463" s="26">
        <f t="shared" si="130"/>
        <v>20</v>
      </c>
      <c r="U463" s="23">
        <f t="shared" si="126"/>
        <v>0</v>
      </c>
      <c r="V463" s="19">
        <f t="shared" si="127"/>
        <v>0</v>
      </c>
      <c r="W463" s="23" t="str">
        <f t="shared" si="128"/>
        <v>ВВ</v>
      </c>
      <c r="X463" s="17">
        <f t="shared" si="129"/>
        <v>0</v>
      </c>
      <c r="Y463" s="1"/>
    </row>
    <row r="464" spans="2:25" ht="15" outlineLevel="2" x14ac:dyDescent="0.25">
      <c r="B464" s="176">
        <v>427</v>
      </c>
      <c r="C464" s="178" t="s">
        <v>466</v>
      </c>
      <c r="D464" s="170">
        <v>1524.12</v>
      </c>
      <c r="E464" s="5">
        <v>1141.92</v>
      </c>
      <c r="F464" s="13">
        <v>884.19</v>
      </c>
      <c r="G464" s="10">
        <f t="shared" si="133"/>
        <v>0.75</v>
      </c>
      <c r="H464" s="58">
        <f t="shared" si="134"/>
        <v>-0.25</v>
      </c>
      <c r="I464" s="3">
        <f t="shared" si="131"/>
        <v>283</v>
      </c>
      <c r="J464" s="58">
        <f t="shared" si="135"/>
        <v>-2.33</v>
      </c>
      <c r="K464" s="81">
        <v>12295.6</v>
      </c>
      <c r="L464" s="112">
        <f t="shared" si="136"/>
        <v>10.8</v>
      </c>
      <c r="M464" s="58">
        <f t="shared" si="137"/>
        <v>0.03</v>
      </c>
      <c r="N464" s="119">
        <v>5.9640000000000004</v>
      </c>
      <c r="O464" s="59">
        <f t="shared" si="138"/>
        <v>191</v>
      </c>
      <c r="P464" s="58">
        <f t="shared" si="139"/>
        <v>0.04</v>
      </c>
      <c r="Q464" s="64">
        <f t="shared" si="132"/>
        <v>-2.58</v>
      </c>
      <c r="R464" s="64">
        <f t="shared" si="140"/>
        <v>7.0000000000000007E-2</v>
      </c>
      <c r="S464" s="26">
        <f t="shared" si="125"/>
        <v>2</v>
      </c>
      <c r="T464" s="26">
        <f t="shared" si="130"/>
        <v>10</v>
      </c>
      <c r="U464" s="23">
        <f t="shared" si="126"/>
        <v>0</v>
      </c>
      <c r="V464" s="19">
        <f t="shared" si="127"/>
        <v>0</v>
      </c>
      <c r="W464" s="23">
        <f t="shared" si="128"/>
        <v>0</v>
      </c>
      <c r="X464" s="17" t="str">
        <f t="shared" si="129"/>
        <v>ВА</v>
      </c>
      <c r="Y464" s="1"/>
    </row>
    <row r="465" spans="2:26" ht="15" outlineLevel="2" x14ac:dyDescent="0.25">
      <c r="B465" s="176">
        <v>428</v>
      </c>
      <c r="C465" s="178" t="s">
        <v>467</v>
      </c>
      <c r="D465" s="170">
        <v>369.46</v>
      </c>
      <c r="E465" s="5">
        <v>258.83</v>
      </c>
      <c r="F465" s="13">
        <v>147.63</v>
      </c>
      <c r="G465" s="10">
        <f t="shared" si="133"/>
        <v>0.7</v>
      </c>
      <c r="H465" s="58">
        <f t="shared" si="134"/>
        <v>-0.30000000000000004</v>
      </c>
      <c r="I465" s="3">
        <f t="shared" si="131"/>
        <v>208</v>
      </c>
      <c r="J465" s="58">
        <f t="shared" si="135"/>
        <v>-1.44</v>
      </c>
      <c r="K465" s="81">
        <v>5727.2</v>
      </c>
      <c r="L465" s="112">
        <f t="shared" si="136"/>
        <v>22.1</v>
      </c>
      <c r="M465" s="58">
        <f t="shared" si="137"/>
        <v>-0.99</v>
      </c>
      <c r="N465" s="119">
        <v>2</v>
      </c>
      <c r="O465" s="59">
        <f t="shared" si="138"/>
        <v>129</v>
      </c>
      <c r="P465" s="58">
        <f t="shared" si="139"/>
        <v>-0.3</v>
      </c>
      <c r="Q465" s="64">
        <f t="shared" si="132"/>
        <v>-1.74</v>
      </c>
      <c r="R465" s="64">
        <f t="shared" si="140"/>
        <v>-1.29</v>
      </c>
      <c r="S465" s="26">
        <f t="shared" si="125"/>
        <v>2</v>
      </c>
      <c r="T465" s="26">
        <f t="shared" si="130"/>
        <v>20</v>
      </c>
      <c r="U465" s="23">
        <f t="shared" si="126"/>
        <v>0</v>
      </c>
      <c r="V465" s="19">
        <f t="shared" si="127"/>
        <v>0</v>
      </c>
      <c r="W465" s="23" t="str">
        <f t="shared" si="128"/>
        <v>ВВ</v>
      </c>
      <c r="X465" s="17">
        <f t="shared" si="129"/>
        <v>0</v>
      </c>
      <c r="Y465" s="1"/>
    </row>
    <row r="466" spans="2:26" ht="15" outlineLevel="2" x14ac:dyDescent="0.25">
      <c r="B466" s="176">
        <v>429</v>
      </c>
      <c r="C466" s="178" t="s">
        <v>468</v>
      </c>
      <c r="D466" s="170">
        <v>426.24</v>
      </c>
      <c r="E466" s="5">
        <v>376.96</v>
      </c>
      <c r="F466" s="13">
        <v>244.28</v>
      </c>
      <c r="G466" s="10">
        <f t="shared" si="133"/>
        <v>0.88</v>
      </c>
      <c r="H466" s="58">
        <f t="shared" si="134"/>
        <v>-0.12</v>
      </c>
      <c r="I466" s="3">
        <f t="shared" si="131"/>
        <v>237</v>
      </c>
      <c r="J466" s="58">
        <f t="shared" si="135"/>
        <v>-1.78</v>
      </c>
      <c r="K466" s="81">
        <v>9097.5</v>
      </c>
      <c r="L466" s="112">
        <f t="shared" si="136"/>
        <v>24.1</v>
      </c>
      <c r="M466" s="58">
        <f t="shared" si="137"/>
        <v>-1.17</v>
      </c>
      <c r="N466" s="119">
        <v>5</v>
      </c>
      <c r="O466" s="59">
        <f t="shared" si="138"/>
        <v>75</v>
      </c>
      <c r="P466" s="58">
        <f t="shared" si="139"/>
        <v>-0.59</v>
      </c>
      <c r="Q466" s="64">
        <f t="shared" si="132"/>
        <v>-1.9</v>
      </c>
      <c r="R466" s="64">
        <f t="shared" si="140"/>
        <v>-1.7599999999999998</v>
      </c>
      <c r="S466" s="26">
        <f t="shared" si="125"/>
        <v>2</v>
      </c>
      <c r="T466" s="26">
        <f t="shared" si="130"/>
        <v>20</v>
      </c>
      <c r="U466" s="23">
        <f t="shared" si="126"/>
        <v>0</v>
      </c>
      <c r="V466" s="19">
        <f t="shared" si="127"/>
        <v>0</v>
      </c>
      <c r="W466" s="23" t="str">
        <f t="shared" si="128"/>
        <v>ВВ</v>
      </c>
      <c r="X466" s="17">
        <f t="shared" si="129"/>
        <v>0</v>
      </c>
      <c r="Y466" s="1"/>
      <c r="Z466" s="160"/>
    </row>
    <row r="467" spans="2:26" ht="15" outlineLevel="2" x14ac:dyDescent="0.25">
      <c r="B467" s="176">
        <v>430</v>
      </c>
      <c r="C467" s="178" t="s">
        <v>469</v>
      </c>
      <c r="D467" s="170">
        <v>475.52</v>
      </c>
      <c r="E467" s="5">
        <v>441.23</v>
      </c>
      <c r="F467" s="13">
        <v>116.29</v>
      </c>
      <c r="G467" s="10">
        <f t="shared" si="133"/>
        <v>0.93</v>
      </c>
      <c r="H467" s="58">
        <f t="shared" si="134"/>
        <v>-6.9999999999999951E-2</v>
      </c>
      <c r="I467" s="3">
        <f t="shared" si="131"/>
        <v>96</v>
      </c>
      <c r="J467" s="58">
        <f t="shared" si="135"/>
        <v>-0.13</v>
      </c>
      <c r="K467" s="81">
        <v>8090.7</v>
      </c>
      <c r="L467" s="112">
        <f t="shared" si="136"/>
        <v>18.3</v>
      </c>
      <c r="M467" s="58">
        <f t="shared" si="137"/>
        <v>-0.65</v>
      </c>
      <c r="N467" s="119">
        <v>3</v>
      </c>
      <c r="O467" s="59">
        <f t="shared" si="138"/>
        <v>147</v>
      </c>
      <c r="P467" s="58">
        <f t="shared" si="139"/>
        <v>-0.2</v>
      </c>
      <c r="Q467" s="64">
        <f t="shared" si="132"/>
        <v>-0.19999999999999996</v>
      </c>
      <c r="R467" s="64">
        <f t="shared" si="140"/>
        <v>-0.85000000000000009</v>
      </c>
      <c r="S467" s="26">
        <f t="shared" si="125"/>
        <v>2</v>
      </c>
      <c r="T467" s="26">
        <f t="shared" si="130"/>
        <v>20</v>
      </c>
      <c r="U467" s="23">
        <f t="shared" si="126"/>
        <v>0</v>
      </c>
      <c r="V467" s="19">
        <f t="shared" si="127"/>
        <v>0</v>
      </c>
      <c r="W467" s="23" t="str">
        <f t="shared" si="128"/>
        <v>ВВ</v>
      </c>
      <c r="X467" s="17">
        <f t="shared" si="129"/>
        <v>0</v>
      </c>
      <c r="Y467" s="1"/>
    </row>
    <row r="468" spans="2:26" ht="15" outlineLevel="2" x14ac:dyDescent="0.25">
      <c r="B468" s="176">
        <v>431</v>
      </c>
      <c r="C468" s="178" t="s">
        <v>470</v>
      </c>
      <c r="D468" s="170">
        <v>666.76</v>
      </c>
      <c r="E468" s="5">
        <v>509.9</v>
      </c>
      <c r="F468" s="13">
        <v>283.85000000000002</v>
      </c>
      <c r="G468" s="10">
        <f t="shared" si="133"/>
        <v>0.76</v>
      </c>
      <c r="H468" s="58">
        <f t="shared" si="134"/>
        <v>-0.24</v>
      </c>
      <c r="I468" s="3">
        <f t="shared" si="131"/>
        <v>203</v>
      </c>
      <c r="J468" s="58">
        <f t="shared" si="135"/>
        <v>-1.39</v>
      </c>
      <c r="K468" s="81">
        <v>5644.4</v>
      </c>
      <c r="L468" s="112">
        <f t="shared" si="136"/>
        <v>11.1</v>
      </c>
      <c r="M468" s="58">
        <f t="shared" si="137"/>
        <v>0</v>
      </c>
      <c r="N468" s="119">
        <v>2.1</v>
      </c>
      <c r="O468" s="59">
        <f t="shared" si="138"/>
        <v>243</v>
      </c>
      <c r="P468" s="58">
        <f t="shared" si="139"/>
        <v>0.33</v>
      </c>
      <c r="Q468" s="64">
        <f t="shared" si="132"/>
        <v>-1.63</v>
      </c>
      <c r="R468" s="64">
        <f t="shared" si="140"/>
        <v>0.33</v>
      </c>
      <c r="S468" s="26">
        <f t="shared" si="125"/>
        <v>2</v>
      </c>
      <c r="T468" s="26">
        <f t="shared" si="130"/>
        <v>10</v>
      </c>
      <c r="U468" s="23">
        <f t="shared" si="126"/>
        <v>0</v>
      </c>
      <c r="V468" s="19">
        <f t="shared" si="127"/>
        <v>0</v>
      </c>
      <c r="W468" s="23">
        <f t="shared" si="128"/>
        <v>0</v>
      </c>
      <c r="X468" s="17" t="str">
        <f t="shared" si="129"/>
        <v>ВА</v>
      </c>
      <c r="Y468" s="1"/>
    </row>
    <row r="469" spans="2:26" ht="15" outlineLevel="2" x14ac:dyDescent="0.25">
      <c r="B469" s="176">
        <v>432</v>
      </c>
      <c r="C469" s="178" t="s">
        <v>471</v>
      </c>
      <c r="D469" s="170">
        <v>496.05</v>
      </c>
      <c r="E469" s="5">
        <v>443.82</v>
      </c>
      <c r="F469" s="13">
        <v>129.22999999999999</v>
      </c>
      <c r="G469" s="10">
        <f t="shared" si="133"/>
        <v>0.89</v>
      </c>
      <c r="H469" s="58">
        <f t="shared" si="134"/>
        <v>-0.10999999999999999</v>
      </c>
      <c r="I469" s="3">
        <f t="shared" si="131"/>
        <v>106</v>
      </c>
      <c r="J469" s="58">
        <f t="shared" si="135"/>
        <v>-0.25</v>
      </c>
      <c r="K469" s="81">
        <v>7468.6</v>
      </c>
      <c r="L469" s="112">
        <f t="shared" si="136"/>
        <v>16.8</v>
      </c>
      <c r="M469" s="58">
        <f t="shared" si="137"/>
        <v>-0.51</v>
      </c>
      <c r="N469" s="119">
        <v>2.7</v>
      </c>
      <c r="O469" s="59">
        <f t="shared" si="138"/>
        <v>164</v>
      </c>
      <c r="P469" s="58">
        <f t="shared" si="139"/>
        <v>-0.1</v>
      </c>
      <c r="Q469" s="64">
        <f t="shared" si="132"/>
        <v>-0.36</v>
      </c>
      <c r="R469" s="64">
        <f t="shared" si="140"/>
        <v>-0.61</v>
      </c>
      <c r="S469" s="26">
        <f t="shared" si="125"/>
        <v>2</v>
      </c>
      <c r="T469" s="26">
        <f t="shared" si="130"/>
        <v>20</v>
      </c>
      <c r="U469" s="23">
        <f t="shared" si="126"/>
        <v>0</v>
      </c>
      <c r="V469" s="19">
        <f t="shared" si="127"/>
        <v>0</v>
      </c>
      <c r="W469" s="23" t="str">
        <f t="shared" si="128"/>
        <v>ВВ</v>
      </c>
      <c r="X469" s="17">
        <f t="shared" si="129"/>
        <v>0</v>
      </c>
      <c r="Y469" s="1"/>
    </row>
    <row r="470" spans="2:26" ht="15" outlineLevel="2" x14ac:dyDescent="0.25">
      <c r="B470" s="176">
        <v>433</v>
      </c>
      <c r="C470" s="178" t="s">
        <v>472</v>
      </c>
      <c r="D470" s="170">
        <v>632.66</v>
      </c>
      <c r="E470" s="5">
        <v>593.17999999999995</v>
      </c>
      <c r="F470" s="13">
        <v>119.48</v>
      </c>
      <c r="G470" s="10">
        <f t="shared" si="133"/>
        <v>0.94</v>
      </c>
      <c r="H470" s="58">
        <f t="shared" si="134"/>
        <v>-6.0000000000000053E-2</v>
      </c>
      <c r="I470" s="3">
        <f t="shared" si="131"/>
        <v>74</v>
      </c>
      <c r="J470" s="58">
        <f t="shared" si="135"/>
        <v>0.13</v>
      </c>
      <c r="K470" s="81">
        <v>4688.1000000000004</v>
      </c>
      <c r="L470" s="112">
        <f t="shared" si="136"/>
        <v>7.9</v>
      </c>
      <c r="M470" s="58">
        <f t="shared" si="137"/>
        <v>0.28999999999999998</v>
      </c>
      <c r="N470" s="119">
        <v>2.6</v>
      </c>
      <c r="O470" s="59">
        <f t="shared" si="138"/>
        <v>228</v>
      </c>
      <c r="P470" s="58">
        <f t="shared" si="139"/>
        <v>0.25</v>
      </c>
      <c r="Q470" s="64">
        <f t="shared" si="132"/>
        <v>6.9999999999999951E-2</v>
      </c>
      <c r="R470" s="64">
        <f t="shared" si="140"/>
        <v>0.54</v>
      </c>
      <c r="S470" s="26">
        <f t="shared" si="125"/>
        <v>1</v>
      </c>
      <c r="T470" s="26">
        <f t="shared" si="130"/>
        <v>10</v>
      </c>
      <c r="U470" s="23">
        <f t="shared" si="126"/>
        <v>0</v>
      </c>
      <c r="V470" s="19" t="str">
        <f t="shared" si="127"/>
        <v>АА</v>
      </c>
      <c r="W470" s="23">
        <f t="shared" si="128"/>
        <v>0</v>
      </c>
      <c r="X470" s="17">
        <f t="shared" si="129"/>
        <v>0</v>
      </c>
      <c r="Y470" s="1"/>
    </row>
    <row r="471" spans="2:26" ht="15" outlineLevel="2" x14ac:dyDescent="0.25">
      <c r="B471" s="176">
        <v>434</v>
      </c>
      <c r="C471" s="178" t="s">
        <v>473</v>
      </c>
      <c r="D471" s="170">
        <v>517.32000000000005</v>
      </c>
      <c r="E471" s="5">
        <v>391.11</v>
      </c>
      <c r="F471" s="13">
        <v>262.20999999999998</v>
      </c>
      <c r="G471" s="10">
        <f t="shared" si="133"/>
        <v>0.76</v>
      </c>
      <c r="H471" s="58">
        <f t="shared" si="134"/>
        <v>-0.24</v>
      </c>
      <c r="I471" s="3">
        <f t="shared" si="131"/>
        <v>245</v>
      </c>
      <c r="J471" s="58">
        <f t="shared" si="135"/>
        <v>-1.88</v>
      </c>
      <c r="K471" s="81">
        <v>7515.1</v>
      </c>
      <c r="L471" s="112">
        <f t="shared" si="136"/>
        <v>19.2</v>
      </c>
      <c r="M471" s="58">
        <f t="shared" si="137"/>
        <v>-0.73</v>
      </c>
      <c r="N471" s="119">
        <v>4</v>
      </c>
      <c r="O471" s="59">
        <f t="shared" si="138"/>
        <v>98</v>
      </c>
      <c r="P471" s="58">
        <f t="shared" si="139"/>
        <v>-0.46</v>
      </c>
      <c r="Q471" s="64">
        <f t="shared" si="132"/>
        <v>-2.12</v>
      </c>
      <c r="R471" s="64">
        <f t="shared" si="140"/>
        <v>-1.19</v>
      </c>
      <c r="S471" s="26">
        <f t="shared" si="125"/>
        <v>2</v>
      </c>
      <c r="T471" s="26">
        <f t="shared" si="130"/>
        <v>20</v>
      </c>
      <c r="U471" s="23">
        <f t="shared" si="126"/>
        <v>0</v>
      </c>
      <c r="V471" s="19">
        <f t="shared" si="127"/>
        <v>0</v>
      </c>
      <c r="W471" s="23" t="str">
        <f t="shared" si="128"/>
        <v>ВВ</v>
      </c>
      <c r="X471" s="17">
        <f t="shared" si="129"/>
        <v>0</v>
      </c>
      <c r="Y471" s="1"/>
    </row>
    <row r="472" spans="2:26" ht="15" outlineLevel="2" x14ac:dyDescent="0.25">
      <c r="B472" s="176">
        <v>435</v>
      </c>
      <c r="C472" s="178" t="s">
        <v>474</v>
      </c>
      <c r="D472" s="170">
        <v>707.46</v>
      </c>
      <c r="E472" s="5">
        <v>676.53</v>
      </c>
      <c r="F472" s="13">
        <v>78.930000000000007</v>
      </c>
      <c r="G472" s="10">
        <f t="shared" si="133"/>
        <v>0.96</v>
      </c>
      <c r="H472" s="58">
        <f t="shared" si="134"/>
        <v>-4.0000000000000036E-2</v>
      </c>
      <c r="I472" s="3">
        <f t="shared" si="131"/>
        <v>43</v>
      </c>
      <c r="J472" s="58">
        <f t="shared" si="135"/>
        <v>0.49</v>
      </c>
      <c r="K472" s="81">
        <v>7490.5</v>
      </c>
      <c r="L472" s="112">
        <f t="shared" si="136"/>
        <v>11.1</v>
      </c>
      <c r="M472" s="58">
        <f t="shared" si="137"/>
        <v>0</v>
      </c>
      <c r="N472" s="119">
        <v>3</v>
      </c>
      <c r="O472" s="59">
        <f t="shared" si="138"/>
        <v>226</v>
      </c>
      <c r="P472" s="58">
        <f t="shared" si="139"/>
        <v>0.23</v>
      </c>
      <c r="Q472" s="64">
        <f t="shared" si="132"/>
        <v>0.44999999999999996</v>
      </c>
      <c r="R472" s="64">
        <f t="shared" si="140"/>
        <v>0.23</v>
      </c>
      <c r="S472" s="26">
        <f t="shared" si="125"/>
        <v>1</v>
      </c>
      <c r="T472" s="26">
        <f t="shared" si="130"/>
        <v>10</v>
      </c>
      <c r="U472" s="23">
        <f t="shared" si="126"/>
        <v>0</v>
      </c>
      <c r="V472" s="19" t="str">
        <f t="shared" si="127"/>
        <v>АА</v>
      </c>
      <c r="W472" s="23">
        <f t="shared" si="128"/>
        <v>0</v>
      </c>
      <c r="X472" s="17">
        <f t="shared" si="129"/>
        <v>0</v>
      </c>
      <c r="Y472" s="1"/>
    </row>
    <row r="473" spans="2:26" s="105" customFormat="1" ht="15" outlineLevel="2" x14ac:dyDescent="0.25">
      <c r="B473" s="176">
        <v>436</v>
      </c>
      <c r="C473" s="178" t="s">
        <v>475</v>
      </c>
      <c r="D473" s="170">
        <v>248.89</v>
      </c>
      <c r="E473" s="5">
        <v>202.73</v>
      </c>
      <c r="F473" s="13">
        <v>247.17</v>
      </c>
      <c r="G473" s="10">
        <f t="shared" si="133"/>
        <v>0.81</v>
      </c>
      <c r="H473" s="58">
        <f t="shared" si="134"/>
        <v>-0.18999999999999995</v>
      </c>
      <c r="I473" s="3">
        <f t="shared" si="131"/>
        <v>445</v>
      </c>
      <c r="J473" s="58">
        <f t="shared" si="135"/>
        <v>-4.2300000000000004</v>
      </c>
      <c r="K473" s="81">
        <v>4353</v>
      </c>
      <c r="L473" s="112">
        <f t="shared" si="136"/>
        <v>21.5</v>
      </c>
      <c r="M473" s="58">
        <f t="shared" si="137"/>
        <v>-0.94</v>
      </c>
      <c r="N473" s="119">
        <v>1.4</v>
      </c>
      <c r="O473" s="59">
        <f t="shared" si="138"/>
        <v>145</v>
      </c>
      <c r="P473" s="58">
        <f t="shared" si="139"/>
        <v>-0.21</v>
      </c>
      <c r="Q473" s="64">
        <f t="shared" si="132"/>
        <v>-4.42</v>
      </c>
      <c r="R473" s="64">
        <f t="shared" si="140"/>
        <v>-1.1499999999999999</v>
      </c>
      <c r="S473" s="108">
        <f t="shared" si="125"/>
        <v>2</v>
      </c>
      <c r="T473" s="108">
        <f t="shared" si="130"/>
        <v>20</v>
      </c>
      <c r="U473" s="103">
        <f t="shared" si="126"/>
        <v>0</v>
      </c>
      <c r="V473" s="111">
        <f t="shared" si="127"/>
        <v>0</v>
      </c>
      <c r="W473" s="103" t="str">
        <f t="shared" si="128"/>
        <v>ВВ</v>
      </c>
      <c r="X473" s="111">
        <f t="shared" si="129"/>
        <v>0</v>
      </c>
    </row>
    <row r="474" spans="2:26" ht="15" outlineLevel="2" x14ac:dyDescent="0.25">
      <c r="B474" s="176">
        <v>437</v>
      </c>
      <c r="C474" s="178" t="s">
        <v>476</v>
      </c>
      <c r="D474" s="170">
        <v>702.72</v>
      </c>
      <c r="E474" s="5">
        <v>598.54999999999995</v>
      </c>
      <c r="F474" s="13">
        <v>282.16000000000003</v>
      </c>
      <c r="G474" s="10">
        <f t="shared" si="133"/>
        <v>0.85</v>
      </c>
      <c r="H474" s="58">
        <f t="shared" si="134"/>
        <v>-0.15000000000000002</v>
      </c>
      <c r="I474" s="3">
        <f t="shared" si="131"/>
        <v>172</v>
      </c>
      <c r="J474" s="58">
        <f t="shared" si="135"/>
        <v>-1.02</v>
      </c>
      <c r="K474" s="81">
        <v>9081.2999999999993</v>
      </c>
      <c r="L474" s="112">
        <f t="shared" si="136"/>
        <v>15.2</v>
      </c>
      <c r="M474" s="58">
        <f t="shared" si="137"/>
        <v>-0.37</v>
      </c>
      <c r="N474" s="119">
        <v>3.7</v>
      </c>
      <c r="O474" s="59">
        <f t="shared" si="138"/>
        <v>162</v>
      </c>
      <c r="P474" s="58">
        <f t="shared" si="139"/>
        <v>-0.11</v>
      </c>
      <c r="Q474" s="64">
        <f t="shared" si="132"/>
        <v>-1.17</v>
      </c>
      <c r="R474" s="64">
        <f t="shared" si="140"/>
        <v>-0.48</v>
      </c>
      <c r="S474" s="26">
        <f t="shared" ref="S474:S535" si="142">IF(Q474&gt;=$Q$37,1,2)</f>
        <v>2</v>
      </c>
      <c r="T474" s="26">
        <f t="shared" si="130"/>
        <v>20</v>
      </c>
      <c r="U474" s="23">
        <f t="shared" ref="U474:U535" si="143">IF(S474+T474=21,$U$8,0)</f>
        <v>0</v>
      </c>
      <c r="V474" s="19">
        <f t="shared" ref="V474:V535" si="144">IF(S474+T474=11,$V$8,0)</f>
        <v>0</v>
      </c>
      <c r="W474" s="23" t="str">
        <f t="shared" ref="W474:W535" si="145">IF(S474+T474=22,$W$8,0)</f>
        <v>ВВ</v>
      </c>
      <c r="X474" s="17">
        <f t="shared" ref="X474:X535" si="146">IF(S474+T474=12,$X$8,0)</f>
        <v>0</v>
      </c>
      <c r="Y474" s="1"/>
    </row>
    <row r="475" spans="2:26" ht="15" outlineLevel="2" x14ac:dyDescent="0.25">
      <c r="B475" s="176">
        <v>438</v>
      </c>
      <c r="C475" s="178" t="s">
        <v>477</v>
      </c>
      <c r="D475" s="170">
        <v>306.89999999999998</v>
      </c>
      <c r="E475" s="5">
        <v>230.49</v>
      </c>
      <c r="F475" s="13">
        <v>155.41</v>
      </c>
      <c r="G475" s="10">
        <f t="shared" si="133"/>
        <v>0.75</v>
      </c>
      <c r="H475" s="58">
        <f t="shared" si="134"/>
        <v>-0.25</v>
      </c>
      <c r="I475" s="3">
        <f t="shared" si="131"/>
        <v>246</v>
      </c>
      <c r="J475" s="58">
        <f t="shared" si="135"/>
        <v>-1.89</v>
      </c>
      <c r="K475" s="81">
        <v>5400.4</v>
      </c>
      <c r="L475" s="112">
        <f t="shared" si="136"/>
        <v>23.4</v>
      </c>
      <c r="M475" s="58">
        <f t="shared" si="137"/>
        <v>-1.1100000000000001</v>
      </c>
      <c r="N475" s="119">
        <v>1.9</v>
      </c>
      <c r="O475" s="59">
        <f t="shared" si="138"/>
        <v>121</v>
      </c>
      <c r="P475" s="58">
        <f t="shared" si="139"/>
        <v>-0.34</v>
      </c>
      <c r="Q475" s="64">
        <f t="shared" si="132"/>
        <v>-2.1399999999999997</v>
      </c>
      <c r="R475" s="64">
        <f t="shared" si="140"/>
        <v>-1.4500000000000002</v>
      </c>
      <c r="S475" s="26">
        <f t="shared" si="142"/>
        <v>2</v>
      </c>
      <c r="T475" s="26">
        <f t="shared" ref="T475:T536" si="147">IF(R475&gt;=$R$37,10,20)</f>
        <v>20</v>
      </c>
      <c r="U475" s="23">
        <f t="shared" si="143"/>
        <v>0</v>
      </c>
      <c r="V475" s="19">
        <f t="shared" si="144"/>
        <v>0</v>
      </c>
      <c r="W475" s="23" t="str">
        <f t="shared" si="145"/>
        <v>ВВ</v>
      </c>
      <c r="X475" s="17">
        <f t="shared" si="146"/>
        <v>0</v>
      </c>
      <c r="Y475" s="1"/>
    </row>
    <row r="476" spans="2:26" ht="15" outlineLevel="2" x14ac:dyDescent="0.25">
      <c r="B476" s="176">
        <v>439</v>
      </c>
      <c r="C476" s="178" t="s">
        <v>478</v>
      </c>
      <c r="D476" s="170">
        <v>337.3</v>
      </c>
      <c r="E476" s="5">
        <v>251.95</v>
      </c>
      <c r="F476" s="13">
        <v>161.35</v>
      </c>
      <c r="G476" s="10">
        <f t="shared" si="133"/>
        <v>0.75</v>
      </c>
      <c r="H476" s="58">
        <f t="shared" si="134"/>
        <v>-0.25</v>
      </c>
      <c r="I476" s="3">
        <f t="shared" si="131"/>
        <v>234</v>
      </c>
      <c r="J476" s="58">
        <f t="shared" si="135"/>
        <v>-1.75</v>
      </c>
      <c r="K476" s="81">
        <v>4215.8999999999996</v>
      </c>
      <c r="L476" s="112">
        <f t="shared" si="136"/>
        <v>16.7</v>
      </c>
      <c r="M476" s="58">
        <f t="shared" si="137"/>
        <v>-0.5</v>
      </c>
      <c r="N476" s="119">
        <v>3</v>
      </c>
      <c r="O476" s="59">
        <f t="shared" si="138"/>
        <v>84</v>
      </c>
      <c r="P476" s="58">
        <f t="shared" si="139"/>
        <v>-0.54</v>
      </c>
      <c r="Q476" s="64">
        <f t="shared" si="132"/>
        <v>-2</v>
      </c>
      <c r="R476" s="64">
        <f t="shared" si="140"/>
        <v>-1.04</v>
      </c>
      <c r="S476" s="26">
        <f t="shared" si="142"/>
        <v>2</v>
      </c>
      <c r="T476" s="26">
        <f t="shared" si="147"/>
        <v>20</v>
      </c>
      <c r="U476" s="23">
        <f t="shared" si="143"/>
        <v>0</v>
      </c>
      <c r="V476" s="19">
        <f t="shared" si="144"/>
        <v>0</v>
      </c>
      <c r="W476" s="23" t="str">
        <f t="shared" si="145"/>
        <v>ВВ</v>
      </c>
      <c r="X476" s="17">
        <f t="shared" si="146"/>
        <v>0</v>
      </c>
      <c r="Y476" s="1"/>
    </row>
    <row r="477" spans="2:26" ht="15" outlineLevel="2" x14ac:dyDescent="0.25">
      <c r="B477" s="176">
        <v>440</v>
      </c>
      <c r="C477" s="178" t="s">
        <v>479</v>
      </c>
      <c r="D477" s="170">
        <v>399.6</v>
      </c>
      <c r="E477" s="5">
        <v>276.82</v>
      </c>
      <c r="F477" s="13">
        <v>227.78</v>
      </c>
      <c r="G477" s="10">
        <f t="shared" si="133"/>
        <v>0.69</v>
      </c>
      <c r="H477" s="58">
        <f t="shared" si="134"/>
        <v>-0.31000000000000005</v>
      </c>
      <c r="I477" s="3">
        <f t="shared" si="131"/>
        <v>300</v>
      </c>
      <c r="J477" s="58">
        <f t="shared" si="135"/>
        <v>-2.5299999999999998</v>
      </c>
      <c r="K477" s="81">
        <v>5790.6</v>
      </c>
      <c r="L477" s="112">
        <f t="shared" si="136"/>
        <v>20.9</v>
      </c>
      <c r="M477" s="58">
        <f t="shared" si="137"/>
        <v>-0.88</v>
      </c>
      <c r="N477" s="119">
        <v>2</v>
      </c>
      <c r="O477" s="59">
        <f t="shared" si="138"/>
        <v>138</v>
      </c>
      <c r="P477" s="58">
        <f t="shared" si="139"/>
        <v>-0.25</v>
      </c>
      <c r="Q477" s="64">
        <f t="shared" si="132"/>
        <v>-2.84</v>
      </c>
      <c r="R477" s="64">
        <f t="shared" si="140"/>
        <v>-1.1299999999999999</v>
      </c>
      <c r="S477" s="26">
        <f t="shared" si="142"/>
        <v>2</v>
      </c>
      <c r="T477" s="26">
        <f t="shared" si="147"/>
        <v>20</v>
      </c>
      <c r="U477" s="23">
        <f t="shared" si="143"/>
        <v>0</v>
      </c>
      <c r="V477" s="19">
        <f t="shared" si="144"/>
        <v>0</v>
      </c>
      <c r="W477" s="23" t="str">
        <f t="shared" si="145"/>
        <v>ВВ</v>
      </c>
      <c r="X477" s="17">
        <f t="shared" si="146"/>
        <v>0</v>
      </c>
      <c r="Y477" s="1"/>
    </row>
    <row r="478" spans="2:26" ht="15" outlineLevel="2" x14ac:dyDescent="0.25">
      <c r="B478" s="176">
        <v>441</v>
      </c>
      <c r="C478" s="178" t="s">
        <v>480</v>
      </c>
      <c r="D478" s="170">
        <v>150.71</v>
      </c>
      <c r="E478" s="5">
        <v>81.34</v>
      </c>
      <c r="F478" s="13">
        <v>160.37</v>
      </c>
      <c r="G478" s="10">
        <f t="shared" si="133"/>
        <v>0.54</v>
      </c>
      <c r="H478" s="58">
        <f t="shared" si="134"/>
        <v>-0.45999999999999996</v>
      </c>
      <c r="I478" s="3">
        <f t="shared" si="131"/>
        <v>720</v>
      </c>
      <c r="J478" s="58">
        <f t="shared" si="135"/>
        <v>-7.46</v>
      </c>
      <c r="K478" s="81">
        <v>3728.8</v>
      </c>
      <c r="L478" s="112">
        <f t="shared" si="136"/>
        <v>45.8</v>
      </c>
      <c r="M478" s="58">
        <f t="shared" si="137"/>
        <v>-3.13</v>
      </c>
      <c r="N478" s="119">
        <v>1</v>
      </c>
      <c r="O478" s="59">
        <f t="shared" si="138"/>
        <v>81</v>
      </c>
      <c r="P478" s="58">
        <f t="shared" si="139"/>
        <v>-0.56000000000000005</v>
      </c>
      <c r="Q478" s="64">
        <f t="shared" si="132"/>
        <v>-7.92</v>
      </c>
      <c r="R478" s="64">
        <f t="shared" si="140"/>
        <v>-3.69</v>
      </c>
      <c r="S478" s="26">
        <f t="shared" si="142"/>
        <v>2</v>
      </c>
      <c r="T478" s="26">
        <f t="shared" si="147"/>
        <v>20</v>
      </c>
      <c r="U478" s="23">
        <f t="shared" si="143"/>
        <v>0</v>
      </c>
      <c r="V478" s="19">
        <f t="shared" si="144"/>
        <v>0</v>
      </c>
      <c r="W478" s="23" t="str">
        <f t="shared" si="145"/>
        <v>ВВ</v>
      </c>
      <c r="X478" s="17">
        <f t="shared" si="146"/>
        <v>0</v>
      </c>
      <c r="Y478" s="1"/>
    </row>
    <row r="479" spans="2:26" ht="15" outlineLevel="2" x14ac:dyDescent="0.25">
      <c r="B479" s="176">
        <v>442</v>
      </c>
      <c r="C479" s="178" t="s">
        <v>481</v>
      </c>
      <c r="D479" s="170">
        <v>644.44000000000005</v>
      </c>
      <c r="E479" s="5">
        <v>582.9</v>
      </c>
      <c r="F479" s="13">
        <v>208.54</v>
      </c>
      <c r="G479" s="10">
        <f t="shared" si="133"/>
        <v>0.9</v>
      </c>
      <c r="H479" s="58">
        <f t="shared" si="134"/>
        <v>-9.9999999999999978E-2</v>
      </c>
      <c r="I479" s="3">
        <f t="shared" si="131"/>
        <v>131</v>
      </c>
      <c r="J479" s="58">
        <f t="shared" si="135"/>
        <v>-0.54</v>
      </c>
      <c r="K479" s="81">
        <v>7286.6</v>
      </c>
      <c r="L479" s="112">
        <f t="shared" si="136"/>
        <v>12.5</v>
      </c>
      <c r="M479" s="58">
        <f t="shared" si="137"/>
        <v>-0.13</v>
      </c>
      <c r="N479" s="119">
        <v>3</v>
      </c>
      <c r="O479" s="59">
        <f t="shared" si="138"/>
        <v>194</v>
      </c>
      <c r="P479" s="58">
        <f t="shared" si="139"/>
        <v>0.06</v>
      </c>
      <c r="Q479" s="64">
        <f t="shared" si="132"/>
        <v>-0.64</v>
      </c>
      <c r="R479" s="64">
        <f t="shared" si="140"/>
        <v>-7.0000000000000007E-2</v>
      </c>
      <c r="S479" s="26">
        <f t="shared" si="142"/>
        <v>2</v>
      </c>
      <c r="T479" s="26">
        <f t="shared" si="147"/>
        <v>20</v>
      </c>
      <c r="U479" s="23">
        <f t="shared" si="143"/>
        <v>0</v>
      </c>
      <c r="V479" s="19">
        <f t="shared" si="144"/>
        <v>0</v>
      </c>
      <c r="W479" s="23" t="str">
        <f t="shared" si="145"/>
        <v>ВВ</v>
      </c>
      <c r="X479" s="17">
        <f t="shared" si="146"/>
        <v>0</v>
      </c>
      <c r="Y479" s="1"/>
    </row>
    <row r="480" spans="2:26" ht="15" outlineLevel="2" x14ac:dyDescent="0.25">
      <c r="B480" s="176">
        <v>443</v>
      </c>
      <c r="C480" s="178" t="s">
        <v>482</v>
      </c>
      <c r="D480" s="170">
        <v>4858.38</v>
      </c>
      <c r="E480" s="5">
        <v>4517.03</v>
      </c>
      <c r="F480" s="13">
        <v>1983.34</v>
      </c>
      <c r="G480" s="10">
        <f t="shared" si="133"/>
        <v>0.93</v>
      </c>
      <c r="H480" s="58">
        <f t="shared" si="134"/>
        <v>-6.9999999999999951E-2</v>
      </c>
      <c r="I480" s="3">
        <f t="shared" si="131"/>
        <v>160</v>
      </c>
      <c r="J480" s="58">
        <f t="shared" si="135"/>
        <v>-0.88</v>
      </c>
      <c r="K480" s="81">
        <v>34133.1</v>
      </c>
      <c r="L480" s="112">
        <f t="shared" si="136"/>
        <v>7.6</v>
      </c>
      <c r="M480" s="58">
        <f t="shared" si="137"/>
        <v>0.32</v>
      </c>
      <c r="N480" s="119">
        <v>23</v>
      </c>
      <c r="O480" s="59">
        <f t="shared" si="138"/>
        <v>196</v>
      </c>
      <c r="P480" s="58">
        <f t="shared" si="139"/>
        <v>7.0000000000000007E-2</v>
      </c>
      <c r="Q480" s="64">
        <f t="shared" si="132"/>
        <v>-0.95</v>
      </c>
      <c r="R480" s="64">
        <f t="shared" si="140"/>
        <v>0.39</v>
      </c>
      <c r="S480" s="26">
        <f t="shared" si="142"/>
        <v>2</v>
      </c>
      <c r="T480" s="26">
        <f t="shared" si="147"/>
        <v>10</v>
      </c>
      <c r="U480" s="23">
        <f t="shared" si="143"/>
        <v>0</v>
      </c>
      <c r="V480" s="19">
        <f t="shared" si="144"/>
        <v>0</v>
      </c>
      <c r="W480" s="23">
        <f t="shared" si="145"/>
        <v>0</v>
      </c>
      <c r="X480" s="17" t="str">
        <f t="shared" si="146"/>
        <v>ВА</v>
      </c>
      <c r="Y480" s="1"/>
    </row>
    <row r="481" spans="2:26" ht="15" outlineLevel="2" x14ac:dyDescent="0.25">
      <c r="B481" s="176">
        <v>444</v>
      </c>
      <c r="C481" s="178" t="s">
        <v>483</v>
      </c>
      <c r="D481" s="170">
        <v>720.76</v>
      </c>
      <c r="E481" s="5">
        <v>604.22</v>
      </c>
      <c r="F481" s="13">
        <v>284.54000000000002</v>
      </c>
      <c r="G481" s="10">
        <f t="shared" si="133"/>
        <v>0.84</v>
      </c>
      <c r="H481" s="58">
        <f t="shared" si="134"/>
        <v>-0.16000000000000003</v>
      </c>
      <c r="I481" s="3">
        <f t="shared" si="131"/>
        <v>172</v>
      </c>
      <c r="J481" s="58">
        <f t="shared" si="135"/>
        <v>-1.02</v>
      </c>
      <c r="K481" s="81">
        <v>8307.2999999999993</v>
      </c>
      <c r="L481" s="112">
        <f t="shared" si="136"/>
        <v>13.7</v>
      </c>
      <c r="M481" s="58">
        <f t="shared" si="137"/>
        <v>-0.23</v>
      </c>
      <c r="N481" s="119">
        <v>5</v>
      </c>
      <c r="O481" s="59">
        <f t="shared" si="138"/>
        <v>121</v>
      </c>
      <c r="P481" s="58">
        <f t="shared" si="139"/>
        <v>-0.34</v>
      </c>
      <c r="Q481" s="64">
        <f t="shared" si="132"/>
        <v>-1.1800000000000002</v>
      </c>
      <c r="R481" s="64">
        <f t="shared" si="140"/>
        <v>-0.57000000000000006</v>
      </c>
      <c r="S481" s="26">
        <f t="shared" si="142"/>
        <v>2</v>
      </c>
      <c r="T481" s="26">
        <f t="shared" si="147"/>
        <v>20</v>
      </c>
      <c r="U481" s="23">
        <f t="shared" si="143"/>
        <v>0</v>
      </c>
      <c r="V481" s="19">
        <f t="shared" si="144"/>
        <v>0</v>
      </c>
      <c r="W481" s="23" t="str">
        <f t="shared" si="145"/>
        <v>ВВ</v>
      </c>
      <c r="X481" s="17">
        <f t="shared" si="146"/>
        <v>0</v>
      </c>
      <c r="Y481" s="1"/>
    </row>
    <row r="482" spans="2:26" ht="15" outlineLevel="2" x14ac:dyDescent="0.25">
      <c r="B482" s="176">
        <v>445</v>
      </c>
      <c r="C482" s="178" t="s">
        <v>484</v>
      </c>
      <c r="D482" s="170">
        <v>987.47</v>
      </c>
      <c r="E482" s="5">
        <v>879.83</v>
      </c>
      <c r="F482" s="13">
        <v>169.64</v>
      </c>
      <c r="G482" s="10">
        <f t="shared" si="133"/>
        <v>0.89</v>
      </c>
      <c r="H482" s="58">
        <f t="shared" si="134"/>
        <v>-0.10999999999999999</v>
      </c>
      <c r="I482" s="3">
        <f t="shared" si="131"/>
        <v>70</v>
      </c>
      <c r="J482" s="58">
        <f t="shared" si="135"/>
        <v>0.18</v>
      </c>
      <c r="K482" s="81">
        <v>4777.8999999999996</v>
      </c>
      <c r="L482" s="112">
        <f t="shared" si="136"/>
        <v>5.4</v>
      </c>
      <c r="M482" s="58">
        <f t="shared" si="137"/>
        <v>0.51</v>
      </c>
      <c r="N482" s="119">
        <v>1.3</v>
      </c>
      <c r="O482" s="59">
        <f t="shared" si="138"/>
        <v>677</v>
      </c>
      <c r="P482" s="58">
        <f t="shared" si="139"/>
        <v>2.7</v>
      </c>
      <c r="Q482" s="64">
        <f t="shared" si="132"/>
        <v>7.0000000000000007E-2</v>
      </c>
      <c r="R482" s="64">
        <f t="shared" si="140"/>
        <v>3.21</v>
      </c>
      <c r="S482" s="26">
        <f t="shared" si="142"/>
        <v>1</v>
      </c>
      <c r="T482" s="26">
        <f t="shared" si="147"/>
        <v>10</v>
      </c>
      <c r="U482" s="23">
        <f t="shared" si="143"/>
        <v>0</v>
      </c>
      <c r="V482" s="19" t="str">
        <f t="shared" si="144"/>
        <v>АА</v>
      </c>
      <c r="W482" s="23">
        <f t="shared" si="145"/>
        <v>0</v>
      </c>
      <c r="X482" s="17">
        <f t="shared" si="146"/>
        <v>0</v>
      </c>
      <c r="Y482" s="1"/>
    </row>
    <row r="483" spans="2:26" ht="15" outlineLevel="2" x14ac:dyDescent="0.25">
      <c r="B483" s="176">
        <v>446</v>
      </c>
      <c r="C483" s="178" t="s">
        <v>485</v>
      </c>
      <c r="D483" s="170">
        <v>1161.23</v>
      </c>
      <c r="E483" s="5">
        <v>1027.9100000000001</v>
      </c>
      <c r="F483" s="13">
        <v>310.32</v>
      </c>
      <c r="G483" s="10">
        <f t="shared" si="133"/>
        <v>0.89</v>
      </c>
      <c r="H483" s="58">
        <f t="shared" si="134"/>
        <v>-0.10999999999999999</v>
      </c>
      <c r="I483" s="3">
        <f t="shared" si="131"/>
        <v>110</v>
      </c>
      <c r="J483" s="58">
        <f t="shared" si="135"/>
        <v>-0.28999999999999998</v>
      </c>
      <c r="K483" s="81">
        <v>12344</v>
      </c>
      <c r="L483" s="112">
        <f t="shared" ref="L483:L514" si="148">ROUND(K483/E483,1)</f>
        <v>12</v>
      </c>
      <c r="M483" s="58">
        <f t="shared" si="137"/>
        <v>-0.08</v>
      </c>
      <c r="N483" s="119">
        <v>7</v>
      </c>
      <c r="O483" s="59">
        <f t="shared" ref="O483:O514" si="149">ROUND((E483/N483),0)</f>
        <v>147</v>
      </c>
      <c r="P483" s="58">
        <f t="shared" si="139"/>
        <v>-0.2</v>
      </c>
      <c r="Q483" s="64">
        <f t="shared" ref="Q483:Q514" si="150">H483+J483</f>
        <v>-0.39999999999999997</v>
      </c>
      <c r="R483" s="64">
        <f t="shared" si="140"/>
        <v>-0.28000000000000003</v>
      </c>
      <c r="S483" s="26">
        <f t="shared" si="142"/>
        <v>2</v>
      </c>
      <c r="T483" s="26">
        <f t="shared" si="147"/>
        <v>20</v>
      </c>
      <c r="U483" s="23">
        <f t="shared" si="143"/>
        <v>0</v>
      </c>
      <c r="V483" s="19">
        <f t="shared" si="144"/>
        <v>0</v>
      </c>
      <c r="W483" s="23" t="str">
        <f t="shared" si="145"/>
        <v>ВВ</v>
      </c>
      <c r="X483" s="17">
        <f t="shared" si="146"/>
        <v>0</v>
      </c>
      <c r="Y483" s="1"/>
      <c r="Z483" s="160"/>
    </row>
    <row r="484" spans="2:26" ht="15" outlineLevel="2" x14ac:dyDescent="0.25">
      <c r="B484" s="176">
        <v>447</v>
      </c>
      <c r="C484" s="178" t="s">
        <v>486</v>
      </c>
      <c r="D484" s="170">
        <v>403.24</v>
      </c>
      <c r="E484" s="5">
        <v>378.46</v>
      </c>
      <c r="F484" s="13">
        <v>58.79</v>
      </c>
      <c r="G484" s="10">
        <f t="shared" si="133"/>
        <v>0.94</v>
      </c>
      <c r="H484" s="58">
        <f t="shared" si="134"/>
        <v>-6.0000000000000053E-2</v>
      </c>
      <c r="I484" s="3">
        <f t="shared" si="131"/>
        <v>57</v>
      </c>
      <c r="J484" s="58">
        <f t="shared" si="135"/>
        <v>0.33</v>
      </c>
      <c r="K484" s="81">
        <v>4747.8999999999996</v>
      </c>
      <c r="L484" s="112">
        <f t="shared" si="148"/>
        <v>12.5</v>
      </c>
      <c r="M484" s="58">
        <f t="shared" si="137"/>
        <v>-0.13</v>
      </c>
      <c r="N484" s="119">
        <v>2</v>
      </c>
      <c r="O484" s="59">
        <f t="shared" si="149"/>
        <v>189</v>
      </c>
      <c r="P484" s="58">
        <f t="shared" si="139"/>
        <v>0.03</v>
      </c>
      <c r="Q484" s="64">
        <f t="shared" si="150"/>
        <v>0.26999999999999996</v>
      </c>
      <c r="R484" s="64">
        <f t="shared" si="140"/>
        <v>-0.1</v>
      </c>
      <c r="S484" s="26">
        <f t="shared" si="142"/>
        <v>1</v>
      </c>
      <c r="T484" s="26">
        <f t="shared" si="147"/>
        <v>20</v>
      </c>
      <c r="U484" s="23" t="str">
        <f t="shared" si="143"/>
        <v>АВ</v>
      </c>
      <c r="V484" s="19">
        <f t="shared" si="144"/>
        <v>0</v>
      </c>
      <c r="W484" s="23">
        <f t="shared" si="145"/>
        <v>0</v>
      </c>
      <c r="X484" s="17">
        <f t="shared" si="146"/>
        <v>0</v>
      </c>
      <c r="Y484" s="1"/>
    </row>
    <row r="485" spans="2:26" ht="15" outlineLevel="2" x14ac:dyDescent="0.25">
      <c r="B485" s="176">
        <v>448</v>
      </c>
      <c r="C485" s="178" t="s">
        <v>487</v>
      </c>
      <c r="D485" s="170">
        <v>308.31</v>
      </c>
      <c r="E485" s="5">
        <v>276.16000000000003</v>
      </c>
      <c r="F485" s="13">
        <v>149.16</v>
      </c>
      <c r="G485" s="10">
        <f t="shared" si="133"/>
        <v>0.9</v>
      </c>
      <c r="H485" s="58">
        <f t="shared" si="134"/>
        <v>-9.9999999999999978E-2</v>
      </c>
      <c r="I485" s="3">
        <f t="shared" si="131"/>
        <v>197</v>
      </c>
      <c r="J485" s="58">
        <f t="shared" si="135"/>
        <v>-1.31</v>
      </c>
      <c r="K485" s="81">
        <v>5357.5</v>
      </c>
      <c r="L485" s="112">
        <f t="shared" si="148"/>
        <v>19.399999999999999</v>
      </c>
      <c r="M485" s="58">
        <f t="shared" si="137"/>
        <v>-0.75</v>
      </c>
      <c r="N485" s="119">
        <v>2.9239999999999999</v>
      </c>
      <c r="O485" s="59">
        <f t="shared" si="149"/>
        <v>94</v>
      </c>
      <c r="P485" s="58">
        <f t="shared" si="139"/>
        <v>-0.49</v>
      </c>
      <c r="Q485" s="64">
        <f t="shared" si="150"/>
        <v>-1.4100000000000001</v>
      </c>
      <c r="R485" s="64">
        <f t="shared" si="140"/>
        <v>-1.24</v>
      </c>
      <c r="S485" s="26">
        <f t="shared" si="142"/>
        <v>2</v>
      </c>
      <c r="T485" s="26">
        <f t="shared" si="147"/>
        <v>20</v>
      </c>
      <c r="U485" s="23">
        <f t="shared" si="143"/>
        <v>0</v>
      </c>
      <c r="V485" s="19">
        <f t="shared" si="144"/>
        <v>0</v>
      </c>
      <c r="W485" s="23" t="str">
        <f t="shared" si="145"/>
        <v>ВВ</v>
      </c>
      <c r="X485" s="17">
        <f t="shared" si="146"/>
        <v>0</v>
      </c>
      <c r="Y485" s="1"/>
    </row>
    <row r="486" spans="2:26" ht="15" outlineLevel="2" x14ac:dyDescent="0.25">
      <c r="B486" s="176">
        <v>449</v>
      </c>
      <c r="C486" s="178" t="s">
        <v>488</v>
      </c>
      <c r="D486" s="170">
        <v>505.33</v>
      </c>
      <c r="E486" s="5">
        <v>417.6</v>
      </c>
      <c r="F486" s="13">
        <v>241.73</v>
      </c>
      <c r="G486" s="10">
        <f t="shared" si="133"/>
        <v>0.83</v>
      </c>
      <c r="H486" s="58">
        <f t="shared" si="134"/>
        <v>-0.17000000000000004</v>
      </c>
      <c r="I486" s="3">
        <f t="shared" ref="I486:I549" si="151">ROUND(F486/E486*365,0)</f>
        <v>211</v>
      </c>
      <c r="J486" s="58">
        <f t="shared" si="135"/>
        <v>-1.48</v>
      </c>
      <c r="K486" s="81">
        <v>5745</v>
      </c>
      <c r="L486" s="112">
        <f t="shared" si="148"/>
        <v>13.8</v>
      </c>
      <c r="M486" s="58">
        <f t="shared" si="137"/>
        <v>-0.24</v>
      </c>
      <c r="N486" s="119">
        <v>3</v>
      </c>
      <c r="O486" s="59">
        <f t="shared" si="149"/>
        <v>139</v>
      </c>
      <c r="P486" s="58">
        <f t="shared" si="139"/>
        <v>-0.24</v>
      </c>
      <c r="Q486" s="64">
        <f t="shared" si="150"/>
        <v>-1.65</v>
      </c>
      <c r="R486" s="64">
        <f t="shared" si="140"/>
        <v>-0.48</v>
      </c>
      <c r="S486" s="26">
        <f t="shared" si="142"/>
        <v>2</v>
      </c>
      <c r="T486" s="26">
        <f t="shared" si="147"/>
        <v>20</v>
      </c>
      <c r="U486" s="23">
        <f t="shared" si="143"/>
        <v>0</v>
      </c>
      <c r="V486" s="19">
        <f t="shared" si="144"/>
        <v>0</v>
      </c>
      <c r="W486" s="23" t="str">
        <f t="shared" si="145"/>
        <v>ВВ</v>
      </c>
      <c r="X486" s="17">
        <f t="shared" si="146"/>
        <v>0</v>
      </c>
      <c r="Y486" s="1"/>
    </row>
    <row r="487" spans="2:26" ht="15" outlineLevel="2" x14ac:dyDescent="0.25">
      <c r="B487" s="176">
        <v>450</v>
      </c>
      <c r="C487" s="178" t="s">
        <v>489</v>
      </c>
      <c r="D487" s="170">
        <v>301.83</v>
      </c>
      <c r="E487" s="5">
        <v>230.22</v>
      </c>
      <c r="F487" s="13">
        <v>97.61</v>
      </c>
      <c r="G487" s="10">
        <f t="shared" ref="G487:G550" si="152">IF(E487&gt;0,ROUND((E487/D487),2),0)</f>
        <v>0.76</v>
      </c>
      <c r="H487" s="58">
        <f t="shared" ref="H487:H550" si="153">G487-$G$37</f>
        <v>-0.24</v>
      </c>
      <c r="I487" s="3">
        <f t="shared" si="151"/>
        <v>155</v>
      </c>
      <c r="J487" s="58">
        <f t="shared" ref="J487:J550" si="154">-(ROUND(I487/$I$37-100%,2))</f>
        <v>-0.82</v>
      </c>
      <c r="K487" s="81">
        <v>4509.8</v>
      </c>
      <c r="L487" s="112">
        <f t="shared" si="148"/>
        <v>19.600000000000001</v>
      </c>
      <c r="M487" s="58">
        <f t="shared" ref="M487:M550" si="155">-ROUND(L487/$L$37-100%,2)</f>
        <v>-0.77</v>
      </c>
      <c r="N487" s="119">
        <v>1</v>
      </c>
      <c r="O487" s="59">
        <f t="shared" si="149"/>
        <v>230</v>
      </c>
      <c r="P487" s="58">
        <f t="shared" ref="P487:P550" si="156">ROUND(O487/$O$37-100%,2)</f>
        <v>0.26</v>
      </c>
      <c r="Q487" s="64">
        <f t="shared" si="150"/>
        <v>-1.06</v>
      </c>
      <c r="R487" s="64">
        <f t="shared" si="140"/>
        <v>-0.51</v>
      </c>
      <c r="S487" s="26">
        <f t="shared" si="142"/>
        <v>2</v>
      </c>
      <c r="T487" s="26">
        <f t="shared" si="147"/>
        <v>20</v>
      </c>
      <c r="U487" s="23">
        <f t="shared" si="143"/>
        <v>0</v>
      </c>
      <c r="V487" s="19">
        <f t="shared" si="144"/>
        <v>0</v>
      </c>
      <c r="W487" s="23" t="str">
        <f t="shared" si="145"/>
        <v>ВВ</v>
      </c>
      <c r="X487" s="17">
        <f t="shared" si="146"/>
        <v>0</v>
      </c>
      <c r="Y487" s="1"/>
    </row>
    <row r="488" spans="2:26" ht="15" outlineLevel="2" x14ac:dyDescent="0.25">
      <c r="B488" s="176">
        <v>451</v>
      </c>
      <c r="C488" s="178" t="s">
        <v>490</v>
      </c>
      <c r="D488" s="170">
        <v>1325.49</v>
      </c>
      <c r="E488" s="5">
        <v>1229.23</v>
      </c>
      <c r="F488" s="13">
        <v>216.26</v>
      </c>
      <c r="G488" s="10">
        <f t="shared" si="152"/>
        <v>0.93</v>
      </c>
      <c r="H488" s="58">
        <f t="shared" si="153"/>
        <v>-6.9999999999999951E-2</v>
      </c>
      <c r="I488" s="3">
        <f t="shared" si="151"/>
        <v>64</v>
      </c>
      <c r="J488" s="58">
        <f t="shared" si="154"/>
        <v>0.25</v>
      </c>
      <c r="K488" s="81">
        <v>6742.5</v>
      </c>
      <c r="L488" s="112">
        <f t="shared" si="148"/>
        <v>5.5</v>
      </c>
      <c r="M488" s="58">
        <f t="shared" si="155"/>
        <v>0.5</v>
      </c>
      <c r="N488" s="119">
        <v>3</v>
      </c>
      <c r="O488" s="59">
        <f t="shared" si="149"/>
        <v>410</v>
      </c>
      <c r="P488" s="58">
        <f t="shared" si="156"/>
        <v>1.24</v>
      </c>
      <c r="Q488" s="64">
        <f t="shared" si="150"/>
        <v>0.18000000000000005</v>
      </c>
      <c r="R488" s="64">
        <f t="shared" si="140"/>
        <v>1.74</v>
      </c>
      <c r="S488" s="26">
        <f t="shared" si="142"/>
        <v>1</v>
      </c>
      <c r="T488" s="26">
        <f t="shared" si="147"/>
        <v>10</v>
      </c>
      <c r="U488" s="23">
        <f t="shared" si="143"/>
        <v>0</v>
      </c>
      <c r="V488" s="19" t="str">
        <f t="shared" si="144"/>
        <v>АА</v>
      </c>
      <c r="W488" s="23">
        <f t="shared" si="145"/>
        <v>0</v>
      </c>
      <c r="X488" s="17">
        <f t="shared" si="146"/>
        <v>0</v>
      </c>
      <c r="Y488" s="1"/>
    </row>
    <row r="489" spans="2:26" ht="15" outlineLevel="2" x14ac:dyDescent="0.25">
      <c r="B489" s="176">
        <v>452</v>
      </c>
      <c r="C489" s="178" t="s">
        <v>491</v>
      </c>
      <c r="D489" s="170">
        <v>512.15</v>
      </c>
      <c r="E489" s="5">
        <v>408.79</v>
      </c>
      <c r="F489" s="13">
        <v>193.35</v>
      </c>
      <c r="G489" s="10">
        <f t="shared" si="152"/>
        <v>0.8</v>
      </c>
      <c r="H489" s="58">
        <f t="shared" si="153"/>
        <v>-0.19999999999999996</v>
      </c>
      <c r="I489" s="3">
        <f t="shared" si="151"/>
        <v>173</v>
      </c>
      <c r="J489" s="58">
        <f t="shared" si="154"/>
        <v>-1.03</v>
      </c>
      <c r="K489" s="81">
        <v>5119.8999999999996</v>
      </c>
      <c r="L489" s="112">
        <f t="shared" si="148"/>
        <v>12.5</v>
      </c>
      <c r="M489" s="58">
        <f t="shared" si="155"/>
        <v>-0.13</v>
      </c>
      <c r="N489" s="119">
        <v>1.8</v>
      </c>
      <c r="O489" s="59">
        <f t="shared" si="149"/>
        <v>227</v>
      </c>
      <c r="P489" s="58">
        <f t="shared" si="156"/>
        <v>0.24</v>
      </c>
      <c r="Q489" s="64">
        <f t="shared" si="150"/>
        <v>-1.23</v>
      </c>
      <c r="R489" s="64">
        <f t="shared" si="140"/>
        <v>0.10999999999999999</v>
      </c>
      <c r="S489" s="26">
        <f t="shared" si="142"/>
        <v>2</v>
      </c>
      <c r="T489" s="26">
        <f t="shared" si="147"/>
        <v>10</v>
      </c>
      <c r="U489" s="23">
        <f t="shared" si="143"/>
        <v>0</v>
      </c>
      <c r="V489" s="19">
        <f t="shared" si="144"/>
        <v>0</v>
      </c>
      <c r="W489" s="23">
        <f t="shared" si="145"/>
        <v>0</v>
      </c>
      <c r="X489" s="17" t="str">
        <f t="shared" si="146"/>
        <v>ВА</v>
      </c>
      <c r="Y489" s="1"/>
    </row>
    <row r="490" spans="2:26" ht="15" outlineLevel="2" x14ac:dyDescent="0.25">
      <c r="B490" s="176">
        <v>453</v>
      </c>
      <c r="C490" s="178" t="s">
        <v>492</v>
      </c>
      <c r="D490" s="170">
        <v>654.61</v>
      </c>
      <c r="E490" s="5">
        <v>432.2</v>
      </c>
      <c r="F490" s="13">
        <v>394.41</v>
      </c>
      <c r="G490" s="10">
        <f t="shared" si="152"/>
        <v>0.66</v>
      </c>
      <c r="H490" s="58">
        <f t="shared" si="153"/>
        <v>-0.33999999999999997</v>
      </c>
      <c r="I490" s="3">
        <f t="shared" si="151"/>
        <v>333</v>
      </c>
      <c r="J490" s="58">
        <f t="shared" si="154"/>
        <v>-2.91</v>
      </c>
      <c r="K490" s="81">
        <v>6762.8</v>
      </c>
      <c r="L490" s="112">
        <f t="shared" si="148"/>
        <v>15.6</v>
      </c>
      <c r="M490" s="58">
        <f t="shared" si="155"/>
        <v>-0.41</v>
      </c>
      <c r="N490" s="119">
        <v>2</v>
      </c>
      <c r="O490" s="59">
        <f t="shared" si="149"/>
        <v>216</v>
      </c>
      <c r="P490" s="58">
        <f t="shared" si="156"/>
        <v>0.18</v>
      </c>
      <c r="Q490" s="64">
        <f t="shared" si="150"/>
        <v>-3.25</v>
      </c>
      <c r="R490" s="64">
        <f t="shared" si="140"/>
        <v>-0.22999999999999998</v>
      </c>
      <c r="S490" s="26">
        <f t="shared" si="142"/>
        <v>2</v>
      </c>
      <c r="T490" s="26">
        <f t="shared" si="147"/>
        <v>20</v>
      </c>
      <c r="U490" s="23">
        <f t="shared" si="143"/>
        <v>0</v>
      </c>
      <c r="V490" s="19">
        <f t="shared" si="144"/>
        <v>0</v>
      </c>
      <c r="W490" s="23" t="str">
        <f t="shared" si="145"/>
        <v>ВВ</v>
      </c>
      <c r="X490" s="17">
        <f t="shared" si="146"/>
        <v>0</v>
      </c>
      <c r="Y490" s="1"/>
    </row>
    <row r="491" spans="2:26" ht="15" outlineLevel="2" x14ac:dyDescent="0.25">
      <c r="B491" s="176">
        <v>454</v>
      </c>
      <c r="C491" s="178" t="s">
        <v>493</v>
      </c>
      <c r="D491" s="170">
        <v>310.39999999999998</v>
      </c>
      <c r="E491" s="5">
        <v>264.02</v>
      </c>
      <c r="F491" s="13">
        <v>90.38</v>
      </c>
      <c r="G491" s="10">
        <f t="shared" si="152"/>
        <v>0.85</v>
      </c>
      <c r="H491" s="58">
        <f t="shared" si="153"/>
        <v>-0.15000000000000002</v>
      </c>
      <c r="I491" s="3">
        <f t="shared" si="151"/>
        <v>125</v>
      </c>
      <c r="J491" s="58">
        <f t="shared" si="154"/>
        <v>-0.47</v>
      </c>
      <c r="K491" s="81">
        <v>5433.1</v>
      </c>
      <c r="L491" s="112">
        <f t="shared" si="148"/>
        <v>20.6</v>
      </c>
      <c r="M491" s="58">
        <f t="shared" si="155"/>
        <v>-0.86</v>
      </c>
      <c r="N491" s="119">
        <v>3</v>
      </c>
      <c r="O491" s="59">
        <f t="shared" si="149"/>
        <v>88</v>
      </c>
      <c r="P491" s="58">
        <f t="shared" si="156"/>
        <v>-0.52</v>
      </c>
      <c r="Q491" s="64">
        <f t="shared" si="150"/>
        <v>-0.62</v>
      </c>
      <c r="R491" s="64">
        <f t="shared" si="140"/>
        <v>-1.38</v>
      </c>
      <c r="S491" s="26">
        <f t="shared" si="142"/>
        <v>2</v>
      </c>
      <c r="T491" s="26">
        <f t="shared" si="147"/>
        <v>20</v>
      </c>
      <c r="U491" s="23">
        <f t="shared" si="143"/>
        <v>0</v>
      </c>
      <c r="V491" s="19">
        <f t="shared" si="144"/>
        <v>0</v>
      </c>
      <c r="W491" s="23" t="str">
        <f t="shared" si="145"/>
        <v>ВВ</v>
      </c>
      <c r="X491" s="17">
        <f t="shared" si="146"/>
        <v>0</v>
      </c>
      <c r="Y491" s="1"/>
    </row>
    <row r="492" spans="2:26" ht="15" outlineLevel="2" x14ac:dyDescent="0.25">
      <c r="B492" s="176">
        <v>455</v>
      </c>
      <c r="C492" s="178" t="s">
        <v>494</v>
      </c>
      <c r="D492" s="170">
        <v>1467.45</v>
      </c>
      <c r="E492" s="5">
        <v>1348.87</v>
      </c>
      <c r="F492" s="13">
        <v>385.58</v>
      </c>
      <c r="G492" s="10">
        <f t="shared" si="152"/>
        <v>0.92</v>
      </c>
      <c r="H492" s="58">
        <f t="shared" si="153"/>
        <v>-7.999999999999996E-2</v>
      </c>
      <c r="I492" s="3">
        <f t="shared" si="151"/>
        <v>104</v>
      </c>
      <c r="J492" s="58">
        <f t="shared" si="154"/>
        <v>-0.22</v>
      </c>
      <c r="K492" s="81">
        <v>14643.5</v>
      </c>
      <c r="L492" s="112">
        <f t="shared" si="148"/>
        <v>10.9</v>
      </c>
      <c r="M492" s="58">
        <f t="shared" si="155"/>
        <v>0.02</v>
      </c>
      <c r="N492" s="119">
        <v>9.1359999999999992</v>
      </c>
      <c r="O492" s="59">
        <f t="shared" si="149"/>
        <v>148</v>
      </c>
      <c r="P492" s="58">
        <f t="shared" si="156"/>
        <v>-0.19</v>
      </c>
      <c r="Q492" s="64">
        <f t="shared" si="150"/>
        <v>-0.29999999999999993</v>
      </c>
      <c r="R492" s="64">
        <f t="shared" ref="R492:R552" si="157">M492+P492</f>
        <v>-0.17</v>
      </c>
      <c r="S492" s="26">
        <f t="shared" si="142"/>
        <v>2</v>
      </c>
      <c r="T492" s="26">
        <f t="shared" si="147"/>
        <v>20</v>
      </c>
      <c r="U492" s="23">
        <f t="shared" si="143"/>
        <v>0</v>
      </c>
      <c r="V492" s="19">
        <f t="shared" si="144"/>
        <v>0</v>
      </c>
      <c r="W492" s="23" t="str">
        <f t="shared" si="145"/>
        <v>ВВ</v>
      </c>
      <c r="X492" s="17">
        <f t="shared" si="146"/>
        <v>0</v>
      </c>
      <c r="Y492" s="1"/>
    </row>
    <row r="493" spans="2:26" ht="15" outlineLevel="2" x14ac:dyDescent="0.25">
      <c r="B493" s="176">
        <v>456</v>
      </c>
      <c r="C493" s="178" t="s">
        <v>495</v>
      </c>
      <c r="D493" s="170">
        <v>4057.84</v>
      </c>
      <c r="E493" s="5">
        <v>3260.22</v>
      </c>
      <c r="F493" s="13">
        <v>2690.63</v>
      </c>
      <c r="G493" s="10">
        <f t="shared" si="152"/>
        <v>0.8</v>
      </c>
      <c r="H493" s="58">
        <f t="shared" si="153"/>
        <v>-0.19999999999999996</v>
      </c>
      <c r="I493" s="3">
        <f t="shared" si="151"/>
        <v>301</v>
      </c>
      <c r="J493" s="58">
        <f t="shared" si="154"/>
        <v>-2.54</v>
      </c>
      <c r="K493" s="81">
        <v>24595.9</v>
      </c>
      <c r="L493" s="112">
        <f t="shared" si="148"/>
        <v>7.5</v>
      </c>
      <c r="M493" s="58">
        <f t="shared" si="155"/>
        <v>0.32</v>
      </c>
      <c r="N493" s="119">
        <v>13.88</v>
      </c>
      <c r="O493" s="59">
        <f t="shared" si="149"/>
        <v>235</v>
      </c>
      <c r="P493" s="58">
        <f t="shared" si="156"/>
        <v>0.28000000000000003</v>
      </c>
      <c r="Q493" s="64">
        <f t="shared" si="150"/>
        <v>-2.74</v>
      </c>
      <c r="R493" s="64">
        <f t="shared" si="157"/>
        <v>0.60000000000000009</v>
      </c>
      <c r="S493" s="26">
        <f t="shared" si="142"/>
        <v>2</v>
      </c>
      <c r="T493" s="26">
        <f t="shared" si="147"/>
        <v>10</v>
      </c>
      <c r="U493" s="23">
        <f t="shared" si="143"/>
        <v>0</v>
      </c>
      <c r="V493" s="19">
        <f t="shared" si="144"/>
        <v>0</v>
      </c>
      <c r="W493" s="23">
        <f t="shared" si="145"/>
        <v>0</v>
      </c>
      <c r="X493" s="17" t="str">
        <f t="shared" si="146"/>
        <v>ВА</v>
      </c>
      <c r="Y493" s="1"/>
    </row>
    <row r="494" spans="2:26" ht="15" outlineLevel="2" x14ac:dyDescent="0.25">
      <c r="B494" s="176">
        <v>457</v>
      </c>
      <c r="C494" s="178" t="s">
        <v>496</v>
      </c>
      <c r="D494" s="170">
        <v>2206.11</v>
      </c>
      <c r="E494" s="5">
        <v>1991.25</v>
      </c>
      <c r="F494" s="13">
        <v>587.85</v>
      </c>
      <c r="G494" s="10">
        <f t="shared" si="152"/>
        <v>0.9</v>
      </c>
      <c r="H494" s="58">
        <f t="shared" si="153"/>
        <v>-9.9999999999999978E-2</v>
      </c>
      <c r="I494" s="3">
        <f t="shared" si="151"/>
        <v>108</v>
      </c>
      <c r="J494" s="58">
        <f t="shared" si="154"/>
        <v>-0.27</v>
      </c>
      <c r="K494" s="81">
        <v>18245.900000000001</v>
      </c>
      <c r="L494" s="112">
        <f t="shared" si="148"/>
        <v>9.1999999999999993</v>
      </c>
      <c r="M494" s="58">
        <f t="shared" si="155"/>
        <v>0.17</v>
      </c>
      <c r="N494" s="119">
        <v>12.224</v>
      </c>
      <c r="O494" s="59">
        <f t="shared" si="149"/>
        <v>163</v>
      </c>
      <c r="P494" s="58">
        <f t="shared" si="156"/>
        <v>-0.11</v>
      </c>
      <c r="Q494" s="64">
        <f t="shared" si="150"/>
        <v>-0.37</v>
      </c>
      <c r="R494" s="64">
        <f t="shared" si="157"/>
        <v>6.0000000000000012E-2</v>
      </c>
      <c r="S494" s="26">
        <f t="shared" si="142"/>
        <v>2</v>
      </c>
      <c r="T494" s="26">
        <f t="shared" si="147"/>
        <v>10</v>
      </c>
      <c r="U494" s="23">
        <f t="shared" si="143"/>
        <v>0</v>
      </c>
      <c r="V494" s="19">
        <f t="shared" si="144"/>
        <v>0</v>
      </c>
      <c r="W494" s="23">
        <f t="shared" si="145"/>
        <v>0</v>
      </c>
      <c r="X494" s="17" t="str">
        <f t="shared" si="146"/>
        <v>ВА</v>
      </c>
      <c r="Y494" s="1"/>
    </row>
    <row r="495" spans="2:26" ht="15" outlineLevel="2" x14ac:dyDescent="0.25">
      <c r="B495" s="176">
        <v>458</v>
      </c>
      <c r="C495" s="178" t="s">
        <v>497</v>
      </c>
      <c r="D495" s="170">
        <v>542.65</v>
      </c>
      <c r="E495" s="5">
        <v>523.04</v>
      </c>
      <c r="F495" s="13">
        <v>71.599999999999994</v>
      </c>
      <c r="G495" s="10">
        <f t="shared" si="152"/>
        <v>0.96</v>
      </c>
      <c r="H495" s="58">
        <f t="shared" si="153"/>
        <v>-4.0000000000000036E-2</v>
      </c>
      <c r="I495" s="3">
        <f t="shared" si="151"/>
        <v>50</v>
      </c>
      <c r="J495" s="58">
        <f t="shared" si="154"/>
        <v>0.41</v>
      </c>
      <c r="K495" s="81">
        <v>5569.6</v>
      </c>
      <c r="L495" s="112">
        <f t="shared" si="148"/>
        <v>10.6</v>
      </c>
      <c r="M495" s="58">
        <f t="shared" si="155"/>
        <v>0.05</v>
      </c>
      <c r="N495" s="119">
        <v>3</v>
      </c>
      <c r="O495" s="59">
        <f t="shared" si="149"/>
        <v>174</v>
      </c>
      <c r="P495" s="58">
        <f t="shared" si="156"/>
        <v>-0.05</v>
      </c>
      <c r="Q495" s="64">
        <f t="shared" si="150"/>
        <v>0.36999999999999994</v>
      </c>
      <c r="R495" s="64">
        <f t="shared" si="157"/>
        <v>0</v>
      </c>
      <c r="S495" s="26">
        <f t="shared" si="142"/>
        <v>1</v>
      </c>
      <c r="T495" s="26">
        <f t="shared" si="147"/>
        <v>10</v>
      </c>
      <c r="U495" s="23">
        <f t="shared" si="143"/>
        <v>0</v>
      </c>
      <c r="V495" s="19" t="str">
        <f t="shared" si="144"/>
        <v>АА</v>
      </c>
      <c r="W495" s="23">
        <f t="shared" si="145"/>
        <v>0</v>
      </c>
      <c r="X495" s="17">
        <f t="shared" si="146"/>
        <v>0</v>
      </c>
      <c r="Y495" s="1"/>
    </row>
    <row r="496" spans="2:26" ht="15" outlineLevel="2" x14ac:dyDescent="0.25">
      <c r="B496" s="176">
        <v>459</v>
      </c>
      <c r="C496" s="178" t="s">
        <v>498</v>
      </c>
      <c r="D496" s="170">
        <v>2207.7199999999998</v>
      </c>
      <c r="E496" s="5">
        <v>2061.6999999999998</v>
      </c>
      <c r="F496" s="13">
        <v>339.02</v>
      </c>
      <c r="G496" s="10">
        <f t="shared" si="152"/>
        <v>0.93</v>
      </c>
      <c r="H496" s="58">
        <f t="shared" si="153"/>
        <v>-6.9999999999999951E-2</v>
      </c>
      <c r="I496" s="3">
        <f t="shared" si="151"/>
        <v>60</v>
      </c>
      <c r="J496" s="58">
        <f t="shared" si="154"/>
        <v>0.28999999999999998</v>
      </c>
      <c r="K496" s="81">
        <v>8866.7999999999993</v>
      </c>
      <c r="L496" s="112">
        <f t="shared" si="148"/>
        <v>4.3</v>
      </c>
      <c r="M496" s="58">
        <f t="shared" si="155"/>
        <v>0.61</v>
      </c>
      <c r="N496" s="119">
        <v>4.008</v>
      </c>
      <c r="O496" s="59">
        <f t="shared" si="149"/>
        <v>514</v>
      </c>
      <c r="P496" s="58">
        <f t="shared" si="156"/>
        <v>1.81</v>
      </c>
      <c r="Q496" s="64">
        <f t="shared" si="150"/>
        <v>0.22000000000000003</v>
      </c>
      <c r="R496" s="64">
        <f t="shared" si="157"/>
        <v>2.42</v>
      </c>
      <c r="S496" s="26">
        <f t="shared" si="142"/>
        <v>1</v>
      </c>
      <c r="T496" s="26">
        <f t="shared" si="147"/>
        <v>10</v>
      </c>
      <c r="U496" s="23">
        <f t="shared" si="143"/>
        <v>0</v>
      </c>
      <c r="V496" s="19" t="str">
        <f t="shared" si="144"/>
        <v>АА</v>
      </c>
      <c r="W496" s="23">
        <f t="shared" si="145"/>
        <v>0</v>
      </c>
      <c r="X496" s="17">
        <f t="shared" si="146"/>
        <v>0</v>
      </c>
      <c r="Y496" s="1"/>
    </row>
    <row r="497" spans="2:25" ht="15" outlineLevel="2" x14ac:dyDescent="0.25">
      <c r="B497" s="176">
        <v>460</v>
      </c>
      <c r="C497" s="178" t="s">
        <v>499</v>
      </c>
      <c r="D497" s="170">
        <v>335.13</v>
      </c>
      <c r="E497" s="5">
        <v>283.45</v>
      </c>
      <c r="F497" s="13">
        <v>256.68</v>
      </c>
      <c r="G497" s="10">
        <f t="shared" si="152"/>
        <v>0.85</v>
      </c>
      <c r="H497" s="58">
        <f t="shared" si="153"/>
        <v>-0.15000000000000002</v>
      </c>
      <c r="I497" s="3">
        <f t="shared" si="151"/>
        <v>331</v>
      </c>
      <c r="J497" s="58">
        <f t="shared" si="154"/>
        <v>-2.89</v>
      </c>
      <c r="K497" s="81">
        <v>4505.2</v>
      </c>
      <c r="L497" s="112">
        <f t="shared" si="148"/>
        <v>15.9</v>
      </c>
      <c r="M497" s="58">
        <f t="shared" si="155"/>
        <v>-0.43</v>
      </c>
      <c r="N497" s="119">
        <v>2.488</v>
      </c>
      <c r="O497" s="59">
        <f t="shared" si="149"/>
        <v>114</v>
      </c>
      <c r="P497" s="58">
        <f t="shared" si="156"/>
        <v>-0.38</v>
      </c>
      <c r="Q497" s="64">
        <f t="shared" si="150"/>
        <v>-3.04</v>
      </c>
      <c r="R497" s="64">
        <f t="shared" si="157"/>
        <v>-0.81</v>
      </c>
      <c r="S497" s="26">
        <f t="shared" si="142"/>
        <v>2</v>
      </c>
      <c r="T497" s="26">
        <f t="shared" si="147"/>
        <v>20</v>
      </c>
      <c r="U497" s="23">
        <f t="shared" si="143"/>
        <v>0</v>
      </c>
      <c r="V497" s="19">
        <f t="shared" si="144"/>
        <v>0</v>
      </c>
      <c r="W497" s="23" t="str">
        <f t="shared" si="145"/>
        <v>ВВ</v>
      </c>
      <c r="X497" s="17">
        <f t="shared" si="146"/>
        <v>0</v>
      </c>
      <c r="Y497" s="1"/>
    </row>
    <row r="498" spans="2:25" ht="15" outlineLevel="2" x14ac:dyDescent="0.25">
      <c r="B498" s="176">
        <v>461</v>
      </c>
      <c r="C498" s="178" t="s">
        <v>500</v>
      </c>
      <c r="D498" s="170">
        <v>1036.8599999999999</v>
      </c>
      <c r="E498" s="5">
        <v>965.11</v>
      </c>
      <c r="F498" s="13">
        <v>297.74</v>
      </c>
      <c r="G498" s="10">
        <f t="shared" si="152"/>
        <v>0.93</v>
      </c>
      <c r="H498" s="58">
        <f t="shared" si="153"/>
        <v>-6.9999999999999951E-2</v>
      </c>
      <c r="I498" s="3">
        <f t="shared" si="151"/>
        <v>113</v>
      </c>
      <c r="J498" s="58">
        <f t="shared" si="154"/>
        <v>-0.33</v>
      </c>
      <c r="K498" s="81">
        <v>11942.1</v>
      </c>
      <c r="L498" s="112">
        <f t="shared" si="148"/>
        <v>12.4</v>
      </c>
      <c r="M498" s="58">
        <f t="shared" si="155"/>
        <v>-0.12</v>
      </c>
      <c r="N498" s="119">
        <v>5</v>
      </c>
      <c r="O498" s="59">
        <f t="shared" si="149"/>
        <v>193</v>
      </c>
      <c r="P498" s="58">
        <f t="shared" si="156"/>
        <v>0.05</v>
      </c>
      <c r="Q498" s="64">
        <f t="shared" si="150"/>
        <v>-0.39999999999999997</v>
      </c>
      <c r="R498" s="64">
        <f t="shared" si="157"/>
        <v>-6.9999999999999993E-2</v>
      </c>
      <c r="S498" s="26">
        <f t="shared" si="142"/>
        <v>2</v>
      </c>
      <c r="T498" s="26">
        <f t="shared" si="147"/>
        <v>20</v>
      </c>
      <c r="U498" s="23">
        <f t="shared" si="143"/>
        <v>0</v>
      </c>
      <c r="V498" s="19">
        <f t="shared" si="144"/>
        <v>0</v>
      </c>
      <c r="W498" s="23" t="str">
        <f t="shared" si="145"/>
        <v>ВВ</v>
      </c>
      <c r="X498" s="17">
        <f t="shared" si="146"/>
        <v>0</v>
      </c>
      <c r="Y498" s="1"/>
    </row>
    <row r="499" spans="2:25" ht="15" outlineLevel="2" x14ac:dyDescent="0.25">
      <c r="B499" s="176">
        <v>462</v>
      </c>
      <c r="C499" s="178" t="s">
        <v>501</v>
      </c>
      <c r="D499" s="170">
        <v>163.36000000000001</v>
      </c>
      <c r="E499" s="5">
        <v>89.85</v>
      </c>
      <c r="F499" s="13">
        <v>98.51</v>
      </c>
      <c r="G499" s="10">
        <f t="shared" si="152"/>
        <v>0.55000000000000004</v>
      </c>
      <c r="H499" s="58">
        <f t="shared" si="153"/>
        <v>-0.44999999999999996</v>
      </c>
      <c r="I499" s="3">
        <f t="shared" si="151"/>
        <v>400</v>
      </c>
      <c r="J499" s="58">
        <f t="shared" si="154"/>
        <v>-3.7</v>
      </c>
      <c r="K499" s="81">
        <v>4141.5</v>
      </c>
      <c r="L499" s="112">
        <f t="shared" si="148"/>
        <v>46.1</v>
      </c>
      <c r="M499" s="58">
        <f t="shared" si="155"/>
        <v>-3.15</v>
      </c>
      <c r="N499" s="119">
        <v>1.472</v>
      </c>
      <c r="O499" s="59">
        <f t="shared" si="149"/>
        <v>61</v>
      </c>
      <c r="P499" s="58">
        <f t="shared" si="156"/>
        <v>-0.67</v>
      </c>
      <c r="Q499" s="64">
        <f t="shared" si="150"/>
        <v>-4.1500000000000004</v>
      </c>
      <c r="R499" s="64">
        <f t="shared" si="157"/>
        <v>-3.82</v>
      </c>
      <c r="S499" s="26">
        <f t="shared" si="142"/>
        <v>2</v>
      </c>
      <c r="T499" s="26">
        <f t="shared" si="147"/>
        <v>20</v>
      </c>
      <c r="U499" s="23">
        <f t="shared" si="143"/>
        <v>0</v>
      </c>
      <c r="V499" s="19">
        <f t="shared" si="144"/>
        <v>0</v>
      </c>
      <c r="W499" s="23" t="str">
        <f t="shared" si="145"/>
        <v>ВВ</v>
      </c>
      <c r="X499" s="17">
        <f t="shared" si="146"/>
        <v>0</v>
      </c>
      <c r="Y499" s="1"/>
    </row>
    <row r="500" spans="2:25" ht="15" outlineLevel="2" x14ac:dyDescent="0.25">
      <c r="B500" s="176">
        <v>463</v>
      </c>
      <c r="C500" s="178" t="s">
        <v>502</v>
      </c>
      <c r="D500" s="170">
        <v>4264.58</v>
      </c>
      <c r="E500" s="5">
        <v>3698.5</v>
      </c>
      <c r="F500" s="13">
        <v>1472.08</v>
      </c>
      <c r="G500" s="10">
        <f t="shared" si="152"/>
        <v>0.87</v>
      </c>
      <c r="H500" s="58">
        <f t="shared" si="153"/>
        <v>-0.13</v>
      </c>
      <c r="I500" s="3">
        <f t="shared" si="151"/>
        <v>145</v>
      </c>
      <c r="J500" s="58">
        <f t="shared" si="154"/>
        <v>-0.7</v>
      </c>
      <c r="K500" s="81">
        <v>24948.3</v>
      </c>
      <c r="L500" s="112">
        <f t="shared" si="148"/>
        <v>6.7</v>
      </c>
      <c r="M500" s="58">
        <f t="shared" si="155"/>
        <v>0.4</v>
      </c>
      <c r="N500" s="119">
        <v>17.507999999999999</v>
      </c>
      <c r="O500" s="59">
        <f t="shared" si="149"/>
        <v>211</v>
      </c>
      <c r="P500" s="58">
        <f t="shared" si="156"/>
        <v>0.15</v>
      </c>
      <c r="Q500" s="64">
        <f t="shared" si="150"/>
        <v>-0.83</v>
      </c>
      <c r="R500" s="64">
        <f t="shared" si="157"/>
        <v>0.55000000000000004</v>
      </c>
      <c r="S500" s="26">
        <f t="shared" si="142"/>
        <v>2</v>
      </c>
      <c r="T500" s="26">
        <f t="shared" si="147"/>
        <v>10</v>
      </c>
      <c r="U500" s="23">
        <f t="shared" si="143"/>
        <v>0</v>
      </c>
      <c r="V500" s="19">
        <f t="shared" si="144"/>
        <v>0</v>
      </c>
      <c r="W500" s="23">
        <f t="shared" si="145"/>
        <v>0</v>
      </c>
      <c r="X500" s="17" t="str">
        <f t="shared" si="146"/>
        <v>ВА</v>
      </c>
      <c r="Y500" s="1"/>
    </row>
    <row r="501" spans="2:25" ht="15" outlineLevel="2" x14ac:dyDescent="0.25">
      <c r="B501" s="176">
        <v>464</v>
      </c>
      <c r="C501" s="178" t="s">
        <v>503</v>
      </c>
      <c r="D501" s="170">
        <v>137.51</v>
      </c>
      <c r="E501" s="5">
        <v>95.5</v>
      </c>
      <c r="F501" s="13">
        <v>81</v>
      </c>
      <c r="G501" s="10">
        <f t="shared" si="152"/>
        <v>0.69</v>
      </c>
      <c r="H501" s="58">
        <f t="shared" si="153"/>
        <v>-0.31000000000000005</v>
      </c>
      <c r="I501" s="3">
        <f t="shared" si="151"/>
        <v>310</v>
      </c>
      <c r="J501" s="58">
        <f t="shared" si="154"/>
        <v>-2.64</v>
      </c>
      <c r="K501" s="81">
        <v>4304.8999999999996</v>
      </c>
      <c r="L501" s="112">
        <f t="shared" si="148"/>
        <v>45.1</v>
      </c>
      <c r="M501" s="58">
        <f t="shared" si="155"/>
        <v>-3.06</v>
      </c>
      <c r="N501" s="119">
        <v>3</v>
      </c>
      <c r="O501" s="59">
        <f t="shared" si="149"/>
        <v>32</v>
      </c>
      <c r="P501" s="58">
        <f t="shared" si="156"/>
        <v>-0.83</v>
      </c>
      <c r="Q501" s="64">
        <f t="shared" si="150"/>
        <v>-2.95</v>
      </c>
      <c r="R501" s="64">
        <f t="shared" si="157"/>
        <v>-3.89</v>
      </c>
      <c r="S501" s="26">
        <f t="shared" si="142"/>
        <v>2</v>
      </c>
      <c r="T501" s="26">
        <f t="shared" si="147"/>
        <v>20</v>
      </c>
      <c r="U501" s="23">
        <f t="shared" si="143"/>
        <v>0</v>
      </c>
      <c r="V501" s="19">
        <f t="shared" si="144"/>
        <v>0</v>
      </c>
      <c r="W501" s="23" t="str">
        <f t="shared" si="145"/>
        <v>ВВ</v>
      </c>
      <c r="X501" s="17">
        <f t="shared" si="146"/>
        <v>0</v>
      </c>
      <c r="Y501" s="1"/>
    </row>
    <row r="502" spans="2:25" ht="15" outlineLevel="2" x14ac:dyDescent="0.25">
      <c r="B502" s="176">
        <v>465</v>
      </c>
      <c r="C502" s="178" t="s">
        <v>504</v>
      </c>
      <c r="D502" s="170">
        <v>2709.54</v>
      </c>
      <c r="E502" s="5">
        <v>2299.0700000000002</v>
      </c>
      <c r="F502" s="13">
        <v>983.46</v>
      </c>
      <c r="G502" s="10">
        <f t="shared" si="152"/>
        <v>0.85</v>
      </c>
      <c r="H502" s="58">
        <f t="shared" si="153"/>
        <v>-0.15000000000000002</v>
      </c>
      <c r="I502" s="3">
        <f t="shared" si="151"/>
        <v>156</v>
      </c>
      <c r="J502" s="58">
        <f t="shared" si="154"/>
        <v>-0.83</v>
      </c>
      <c r="K502" s="81">
        <v>20009.3</v>
      </c>
      <c r="L502" s="112">
        <f t="shared" si="148"/>
        <v>8.6999999999999993</v>
      </c>
      <c r="M502" s="58">
        <f t="shared" si="155"/>
        <v>0.22</v>
      </c>
      <c r="N502" s="119">
        <v>13.88</v>
      </c>
      <c r="O502" s="59">
        <f t="shared" si="149"/>
        <v>166</v>
      </c>
      <c r="P502" s="58">
        <f t="shared" si="156"/>
        <v>-0.09</v>
      </c>
      <c r="Q502" s="64">
        <f t="shared" si="150"/>
        <v>-0.98</v>
      </c>
      <c r="R502" s="64">
        <f t="shared" si="157"/>
        <v>0.13</v>
      </c>
      <c r="S502" s="26">
        <f t="shared" si="142"/>
        <v>2</v>
      </c>
      <c r="T502" s="26">
        <f t="shared" si="147"/>
        <v>10</v>
      </c>
      <c r="U502" s="23">
        <f t="shared" si="143"/>
        <v>0</v>
      </c>
      <c r="V502" s="19">
        <f t="shared" si="144"/>
        <v>0</v>
      </c>
      <c r="W502" s="23">
        <f t="shared" si="145"/>
        <v>0</v>
      </c>
      <c r="X502" s="17" t="str">
        <f t="shared" si="146"/>
        <v>ВА</v>
      </c>
      <c r="Y502" s="1"/>
    </row>
    <row r="503" spans="2:25" ht="15" outlineLevel="2" x14ac:dyDescent="0.25">
      <c r="B503" s="176">
        <v>466</v>
      </c>
      <c r="C503" s="178" t="s">
        <v>505</v>
      </c>
      <c r="D503" s="170">
        <v>981.08</v>
      </c>
      <c r="E503" s="5">
        <v>952.77</v>
      </c>
      <c r="F503" s="13">
        <v>205.31</v>
      </c>
      <c r="G503" s="10">
        <f t="shared" si="152"/>
        <v>0.97</v>
      </c>
      <c r="H503" s="58">
        <f t="shared" si="153"/>
        <v>-3.0000000000000027E-2</v>
      </c>
      <c r="I503" s="3">
        <f t="shared" si="151"/>
        <v>79</v>
      </c>
      <c r="J503" s="58">
        <f t="shared" si="154"/>
        <v>7.0000000000000007E-2</v>
      </c>
      <c r="K503" s="81">
        <v>9107.4</v>
      </c>
      <c r="L503" s="112">
        <f t="shared" si="148"/>
        <v>9.6</v>
      </c>
      <c r="M503" s="58">
        <f t="shared" si="155"/>
        <v>0.14000000000000001</v>
      </c>
      <c r="N503" s="119">
        <v>4</v>
      </c>
      <c r="O503" s="59">
        <f t="shared" si="149"/>
        <v>238</v>
      </c>
      <c r="P503" s="58">
        <f t="shared" si="156"/>
        <v>0.3</v>
      </c>
      <c r="Q503" s="64">
        <f t="shared" si="150"/>
        <v>3.999999999999998E-2</v>
      </c>
      <c r="R503" s="64">
        <f t="shared" si="157"/>
        <v>0.44</v>
      </c>
      <c r="S503" s="26">
        <f t="shared" si="142"/>
        <v>1</v>
      </c>
      <c r="T503" s="26">
        <f t="shared" si="147"/>
        <v>10</v>
      </c>
      <c r="U503" s="23">
        <f t="shared" si="143"/>
        <v>0</v>
      </c>
      <c r="V503" s="19" t="str">
        <f t="shared" si="144"/>
        <v>АА</v>
      </c>
      <c r="W503" s="23">
        <f t="shared" si="145"/>
        <v>0</v>
      </c>
      <c r="X503" s="17">
        <f t="shared" si="146"/>
        <v>0</v>
      </c>
      <c r="Y503" s="1"/>
    </row>
    <row r="504" spans="2:25" ht="15" outlineLevel="2" x14ac:dyDescent="0.25">
      <c r="B504" s="176">
        <v>467</v>
      </c>
      <c r="C504" s="178" t="s">
        <v>506</v>
      </c>
      <c r="D504" s="170">
        <v>480.64</v>
      </c>
      <c r="E504" s="5">
        <v>415.37</v>
      </c>
      <c r="F504" s="13">
        <v>161.27000000000001</v>
      </c>
      <c r="G504" s="10">
        <f t="shared" si="152"/>
        <v>0.86</v>
      </c>
      <c r="H504" s="58">
        <f t="shared" si="153"/>
        <v>-0.14000000000000001</v>
      </c>
      <c r="I504" s="3">
        <f t="shared" si="151"/>
        <v>142</v>
      </c>
      <c r="J504" s="58">
        <f t="shared" si="154"/>
        <v>-0.67</v>
      </c>
      <c r="K504" s="81">
        <v>5196</v>
      </c>
      <c r="L504" s="112">
        <f t="shared" si="148"/>
        <v>12.5</v>
      </c>
      <c r="M504" s="58">
        <f t="shared" si="155"/>
        <v>-0.13</v>
      </c>
      <c r="N504" s="119">
        <v>2.7759999999999998</v>
      </c>
      <c r="O504" s="59">
        <f t="shared" si="149"/>
        <v>150</v>
      </c>
      <c r="P504" s="58">
        <f t="shared" si="156"/>
        <v>-0.18</v>
      </c>
      <c r="Q504" s="64">
        <f t="shared" si="150"/>
        <v>-0.81</v>
      </c>
      <c r="R504" s="64">
        <f t="shared" si="157"/>
        <v>-0.31</v>
      </c>
      <c r="S504" s="26">
        <f t="shared" si="142"/>
        <v>2</v>
      </c>
      <c r="T504" s="26">
        <f t="shared" si="147"/>
        <v>20</v>
      </c>
      <c r="U504" s="23">
        <f t="shared" si="143"/>
        <v>0</v>
      </c>
      <c r="V504" s="19">
        <f t="shared" si="144"/>
        <v>0</v>
      </c>
      <c r="W504" s="23" t="str">
        <f t="shared" si="145"/>
        <v>ВВ</v>
      </c>
      <c r="X504" s="17">
        <f t="shared" si="146"/>
        <v>0</v>
      </c>
      <c r="Y504" s="1"/>
    </row>
    <row r="505" spans="2:25" ht="15" outlineLevel="2" x14ac:dyDescent="0.25">
      <c r="B505" s="176">
        <v>468</v>
      </c>
      <c r="C505" s="178" t="s">
        <v>507</v>
      </c>
      <c r="D505" s="170">
        <v>1244.6199999999999</v>
      </c>
      <c r="E505" s="5">
        <v>1142.04</v>
      </c>
      <c r="F505" s="13">
        <v>377.58</v>
      </c>
      <c r="G505" s="10">
        <f t="shared" si="152"/>
        <v>0.92</v>
      </c>
      <c r="H505" s="58">
        <f t="shared" si="153"/>
        <v>-7.999999999999996E-2</v>
      </c>
      <c r="I505" s="3">
        <f t="shared" si="151"/>
        <v>121</v>
      </c>
      <c r="J505" s="58">
        <f t="shared" si="154"/>
        <v>-0.42</v>
      </c>
      <c r="K505" s="81">
        <v>16147.8</v>
      </c>
      <c r="L505" s="112">
        <f t="shared" si="148"/>
        <v>14.1</v>
      </c>
      <c r="M505" s="58">
        <f t="shared" si="155"/>
        <v>-0.27</v>
      </c>
      <c r="N505" s="119">
        <v>9.32</v>
      </c>
      <c r="O505" s="59">
        <f t="shared" si="149"/>
        <v>123</v>
      </c>
      <c r="P505" s="58">
        <f t="shared" si="156"/>
        <v>-0.33</v>
      </c>
      <c r="Q505" s="64">
        <f t="shared" si="150"/>
        <v>-0.49999999999999994</v>
      </c>
      <c r="R505" s="64">
        <f t="shared" si="157"/>
        <v>-0.60000000000000009</v>
      </c>
      <c r="S505" s="26">
        <f t="shared" si="142"/>
        <v>2</v>
      </c>
      <c r="T505" s="26">
        <f t="shared" si="147"/>
        <v>20</v>
      </c>
      <c r="U505" s="23">
        <f t="shared" si="143"/>
        <v>0</v>
      </c>
      <c r="V505" s="19">
        <f t="shared" si="144"/>
        <v>0</v>
      </c>
      <c r="W505" s="23" t="str">
        <f t="shared" si="145"/>
        <v>ВВ</v>
      </c>
      <c r="X505" s="17">
        <f t="shared" si="146"/>
        <v>0</v>
      </c>
      <c r="Y505" s="1"/>
    </row>
    <row r="506" spans="2:25" ht="15" outlineLevel="2" x14ac:dyDescent="0.25">
      <c r="B506" s="176">
        <v>469</v>
      </c>
      <c r="C506" s="178" t="s">
        <v>508</v>
      </c>
      <c r="D506" s="170">
        <v>5524.28</v>
      </c>
      <c r="E506" s="5">
        <v>5205.05</v>
      </c>
      <c r="F506" s="13">
        <v>1072.23</v>
      </c>
      <c r="G506" s="10">
        <f t="shared" si="152"/>
        <v>0.94</v>
      </c>
      <c r="H506" s="58">
        <f t="shared" si="153"/>
        <v>-6.0000000000000053E-2</v>
      </c>
      <c r="I506" s="3">
        <f t="shared" si="151"/>
        <v>75</v>
      </c>
      <c r="J506" s="58">
        <f t="shared" si="154"/>
        <v>0.12</v>
      </c>
      <c r="K506" s="81">
        <v>17242.400000000001</v>
      </c>
      <c r="L506" s="112">
        <f t="shared" si="148"/>
        <v>3.3</v>
      </c>
      <c r="M506" s="58">
        <f t="shared" si="155"/>
        <v>0.7</v>
      </c>
      <c r="N506" s="119">
        <v>11</v>
      </c>
      <c r="O506" s="59">
        <f t="shared" si="149"/>
        <v>473</v>
      </c>
      <c r="P506" s="58">
        <f t="shared" si="156"/>
        <v>1.58</v>
      </c>
      <c r="Q506" s="64">
        <f t="shared" si="150"/>
        <v>5.9999999999999942E-2</v>
      </c>
      <c r="R506" s="64">
        <f t="shared" si="157"/>
        <v>2.2800000000000002</v>
      </c>
      <c r="S506" s="26">
        <f t="shared" si="142"/>
        <v>1</v>
      </c>
      <c r="T506" s="26">
        <f t="shared" si="147"/>
        <v>10</v>
      </c>
      <c r="U506" s="23">
        <f t="shared" si="143"/>
        <v>0</v>
      </c>
      <c r="V506" s="19" t="str">
        <f t="shared" si="144"/>
        <v>АА</v>
      </c>
      <c r="W506" s="23">
        <f t="shared" si="145"/>
        <v>0</v>
      </c>
      <c r="X506" s="17">
        <f t="shared" si="146"/>
        <v>0</v>
      </c>
      <c r="Y506" s="1"/>
    </row>
    <row r="507" spans="2:25" ht="15" outlineLevel="2" x14ac:dyDescent="0.25">
      <c r="B507" s="176">
        <v>470</v>
      </c>
      <c r="C507" s="178" t="s">
        <v>509</v>
      </c>
      <c r="D507" s="170">
        <v>1503.66</v>
      </c>
      <c r="E507" s="5">
        <v>1294.8499999999999</v>
      </c>
      <c r="F507" s="13">
        <v>672.81</v>
      </c>
      <c r="G507" s="10">
        <f t="shared" si="152"/>
        <v>0.86</v>
      </c>
      <c r="H507" s="58">
        <f t="shared" si="153"/>
        <v>-0.14000000000000001</v>
      </c>
      <c r="I507" s="3">
        <f t="shared" si="151"/>
        <v>190</v>
      </c>
      <c r="J507" s="58">
        <f t="shared" si="154"/>
        <v>-1.23</v>
      </c>
      <c r="K507" s="81">
        <v>14059.2</v>
      </c>
      <c r="L507" s="112">
        <f t="shared" si="148"/>
        <v>10.9</v>
      </c>
      <c r="M507" s="58">
        <f t="shared" si="155"/>
        <v>0.02</v>
      </c>
      <c r="N507" s="119">
        <v>6.1719999999999997</v>
      </c>
      <c r="O507" s="59">
        <f t="shared" si="149"/>
        <v>210</v>
      </c>
      <c r="P507" s="58">
        <f t="shared" si="156"/>
        <v>0.15</v>
      </c>
      <c r="Q507" s="64">
        <f t="shared" si="150"/>
        <v>-1.37</v>
      </c>
      <c r="R507" s="64">
        <f t="shared" si="157"/>
        <v>0.16999999999999998</v>
      </c>
      <c r="S507" s="26">
        <f t="shared" si="142"/>
        <v>2</v>
      </c>
      <c r="T507" s="26">
        <f t="shared" si="147"/>
        <v>10</v>
      </c>
      <c r="U507" s="23">
        <f t="shared" si="143"/>
        <v>0</v>
      </c>
      <c r="V507" s="19">
        <f t="shared" si="144"/>
        <v>0</v>
      </c>
      <c r="W507" s="23">
        <f t="shared" si="145"/>
        <v>0</v>
      </c>
      <c r="X507" s="17" t="str">
        <f t="shared" si="146"/>
        <v>ВА</v>
      </c>
      <c r="Y507" s="1"/>
    </row>
    <row r="508" spans="2:25" ht="15" outlineLevel="2" x14ac:dyDescent="0.25">
      <c r="B508" s="176">
        <v>471</v>
      </c>
      <c r="C508" s="178" t="s">
        <v>510</v>
      </c>
      <c r="D508" s="170">
        <v>231.07</v>
      </c>
      <c r="E508" s="5">
        <v>198.8</v>
      </c>
      <c r="F508" s="13">
        <v>41.27</v>
      </c>
      <c r="G508" s="10">
        <f t="shared" si="152"/>
        <v>0.86</v>
      </c>
      <c r="H508" s="58">
        <f t="shared" si="153"/>
        <v>-0.14000000000000001</v>
      </c>
      <c r="I508" s="3">
        <f t="shared" si="151"/>
        <v>76</v>
      </c>
      <c r="J508" s="58">
        <f t="shared" si="154"/>
        <v>0.11</v>
      </c>
      <c r="K508" s="81">
        <v>4933.2</v>
      </c>
      <c r="L508" s="112">
        <f t="shared" si="148"/>
        <v>24.8</v>
      </c>
      <c r="M508" s="58">
        <f t="shared" si="155"/>
        <v>-1.23</v>
      </c>
      <c r="N508" s="119">
        <v>3</v>
      </c>
      <c r="O508" s="59">
        <f t="shared" si="149"/>
        <v>66</v>
      </c>
      <c r="P508" s="58">
        <f t="shared" si="156"/>
        <v>-0.64</v>
      </c>
      <c r="Q508" s="64">
        <f t="shared" si="150"/>
        <v>-3.0000000000000013E-2</v>
      </c>
      <c r="R508" s="64">
        <f t="shared" si="157"/>
        <v>-1.87</v>
      </c>
      <c r="S508" s="26">
        <f t="shared" si="142"/>
        <v>2</v>
      </c>
      <c r="T508" s="26">
        <f t="shared" si="147"/>
        <v>20</v>
      </c>
      <c r="U508" s="23">
        <f t="shared" si="143"/>
        <v>0</v>
      </c>
      <c r="V508" s="19">
        <f t="shared" si="144"/>
        <v>0</v>
      </c>
      <c r="W508" s="23" t="str">
        <f t="shared" si="145"/>
        <v>ВВ</v>
      </c>
      <c r="X508" s="17">
        <f t="shared" si="146"/>
        <v>0</v>
      </c>
      <c r="Y508" s="1"/>
    </row>
    <row r="509" spans="2:25" ht="15" outlineLevel="2" x14ac:dyDescent="0.25">
      <c r="B509" s="176">
        <v>472</v>
      </c>
      <c r="C509" s="178" t="s">
        <v>511</v>
      </c>
      <c r="D509" s="170">
        <v>4119.6000000000004</v>
      </c>
      <c r="E509" s="5">
        <v>3767.69</v>
      </c>
      <c r="F509" s="13">
        <v>1854.91</v>
      </c>
      <c r="G509" s="10">
        <f t="shared" si="152"/>
        <v>0.91</v>
      </c>
      <c r="H509" s="58">
        <f t="shared" si="153"/>
        <v>-8.9999999999999969E-2</v>
      </c>
      <c r="I509" s="3">
        <f t="shared" si="151"/>
        <v>180</v>
      </c>
      <c r="J509" s="58">
        <f t="shared" si="154"/>
        <v>-1.1200000000000001</v>
      </c>
      <c r="K509" s="81">
        <v>27357.200000000001</v>
      </c>
      <c r="L509" s="112">
        <f t="shared" si="148"/>
        <v>7.3</v>
      </c>
      <c r="M509" s="58">
        <f t="shared" si="155"/>
        <v>0.34</v>
      </c>
      <c r="N509" s="119">
        <v>17.007999999999999</v>
      </c>
      <c r="O509" s="59">
        <f t="shared" si="149"/>
        <v>222</v>
      </c>
      <c r="P509" s="58">
        <f t="shared" si="156"/>
        <v>0.21</v>
      </c>
      <c r="Q509" s="64">
        <f t="shared" si="150"/>
        <v>-1.21</v>
      </c>
      <c r="R509" s="64">
        <f t="shared" si="157"/>
        <v>0.55000000000000004</v>
      </c>
      <c r="S509" s="26">
        <f t="shared" si="142"/>
        <v>2</v>
      </c>
      <c r="T509" s="26">
        <f t="shared" si="147"/>
        <v>10</v>
      </c>
      <c r="U509" s="23">
        <f t="shared" si="143"/>
        <v>0</v>
      </c>
      <c r="V509" s="19">
        <f t="shared" si="144"/>
        <v>0</v>
      </c>
      <c r="W509" s="23">
        <f t="shared" si="145"/>
        <v>0</v>
      </c>
      <c r="X509" s="17" t="str">
        <f t="shared" si="146"/>
        <v>ВА</v>
      </c>
      <c r="Y509" s="1"/>
    </row>
    <row r="510" spans="2:25" ht="15" outlineLevel="2" x14ac:dyDescent="0.25">
      <c r="B510" s="176">
        <v>473</v>
      </c>
      <c r="C510" s="178" t="s">
        <v>512</v>
      </c>
      <c r="D510" s="170">
        <v>770.7</v>
      </c>
      <c r="E510" s="5">
        <v>624.99</v>
      </c>
      <c r="F510" s="13">
        <v>410.71</v>
      </c>
      <c r="G510" s="10">
        <f t="shared" si="152"/>
        <v>0.81</v>
      </c>
      <c r="H510" s="58">
        <f t="shared" si="153"/>
        <v>-0.18999999999999995</v>
      </c>
      <c r="I510" s="3">
        <f t="shared" si="151"/>
        <v>240</v>
      </c>
      <c r="J510" s="58">
        <f t="shared" si="154"/>
        <v>-1.82</v>
      </c>
      <c r="K510" s="81">
        <v>6069.6</v>
      </c>
      <c r="L510" s="112">
        <f t="shared" si="148"/>
        <v>9.6999999999999993</v>
      </c>
      <c r="M510" s="58">
        <f t="shared" si="155"/>
        <v>0.13</v>
      </c>
      <c r="N510" s="119">
        <v>3.0640000000000001</v>
      </c>
      <c r="O510" s="59">
        <f t="shared" si="149"/>
        <v>204</v>
      </c>
      <c r="P510" s="58">
        <f t="shared" si="156"/>
        <v>0.11</v>
      </c>
      <c r="Q510" s="64">
        <f t="shared" si="150"/>
        <v>-2.0099999999999998</v>
      </c>
      <c r="R510" s="64">
        <f t="shared" si="157"/>
        <v>0.24</v>
      </c>
      <c r="S510" s="26">
        <f t="shared" si="142"/>
        <v>2</v>
      </c>
      <c r="T510" s="26">
        <f t="shared" si="147"/>
        <v>10</v>
      </c>
      <c r="U510" s="23">
        <f t="shared" si="143"/>
        <v>0</v>
      </c>
      <c r="V510" s="19">
        <f t="shared" si="144"/>
        <v>0</v>
      </c>
      <c r="W510" s="23">
        <f t="shared" si="145"/>
        <v>0</v>
      </c>
      <c r="X510" s="17" t="str">
        <f t="shared" si="146"/>
        <v>ВА</v>
      </c>
      <c r="Y510" s="1"/>
    </row>
    <row r="511" spans="2:25" ht="15" outlineLevel="2" x14ac:dyDescent="0.25">
      <c r="B511" s="176">
        <v>474</v>
      </c>
      <c r="C511" s="178" t="s">
        <v>513</v>
      </c>
      <c r="D511" s="170">
        <v>2139.0300000000002</v>
      </c>
      <c r="E511" s="5">
        <v>1815.3</v>
      </c>
      <c r="F511" s="13">
        <v>956.74</v>
      </c>
      <c r="G511" s="10">
        <f t="shared" si="152"/>
        <v>0.85</v>
      </c>
      <c r="H511" s="58">
        <f t="shared" si="153"/>
        <v>-0.15000000000000002</v>
      </c>
      <c r="I511" s="3">
        <f t="shared" si="151"/>
        <v>192</v>
      </c>
      <c r="J511" s="58">
        <f t="shared" si="154"/>
        <v>-1.26</v>
      </c>
      <c r="K511" s="81">
        <v>20311.8</v>
      </c>
      <c r="L511" s="112">
        <f t="shared" si="148"/>
        <v>11.2</v>
      </c>
      <c r="M511" s="58">
        <f t="shared" si="155"/>
        <v>-0.01</v>
      </c>
      <c r="N511" s="119">
        <v>12.86</v>
      </c>
      <c r="O511" s="59">
        <f t="shared" si="149"/>
        <v>141</v>
      </c>
      <c r="P511" s="58">
        <f t="shared" si="156"/>
        <v>-0.23</v>
      </c>
      <c r="Q511" s="64">
        <f t="shared" si="150"/>
        <v>-1.4100000000000001</v>
      </c>
      <c r="R511" s="64">
        <f t="shared" si="157"/>
        <v>-0.24000000000000002</v>
      </c>
      <c r="S511" s="26">
        <f t="shared" si="142"/>
        <v>2</v>
      </c>
      <c r="T511" s="26">
        <f t="shared" si="147"/>
        <v>20</v>
      </c>
      <c r="U511" s="23">
        <f t="shared" si="143"/>
        <v>0</v>
      </c>
      <c r="V511" s="19">
        <f t="shared" si="144"/>
        <v>0</v>
      </c>
      <c r="W511" s="23" t="str">
        <f t="shared" si="145"/>
        <v>ВВ</v>
      </c>
      <c r="X511" s="17">
        <f t="shared" si="146"/>
        <v>0</v>
      </c>
      <c r="Y511" s="1"/>
    </row>
    <row r="512" spans="2:25" ht="15" outlineLevel="2" x14ac:dyDescent="0.25">
      <c r="B512" s="176">
        <v>475</v>
      </c>
      <c r="C512" s="178" t="s">
        <v>514</v>
      </c>
      <c r="D512" s="170">
        <v>626.62</v>
      </c>
      <c r="E512" s="5">
        <v>542.9</v>
      </c>
      <c r="F512" s="13">
        <v>125.72</v>
      </c>
      <c r="G512" s="10">
        <f t="shared" si="152"/>
        <v>0.87</v>
      </c>
      <c r="H512" s="58">
        <f t="shared" si="153"/>
        <v>-0.13</v>
      </c>
      <c r="I512" s="3">
        <f t="shared" si="151"/>
        <v>85</v>
      </c>
      <c r="J512" s="58">
        <f t="shared" si="154"/>
        <v>0</v>
      </c>
      <c r="K512" s="81">
        <v>11987.7</v>
      </c>
      <c r="L512" s="112">
        <f t="shared" si="148"/>
        <v>22.1</v>
      </c>
      <c r="M512" s="58">
        <f t="shared" si="155"/>
        <v>-0.99</v>
      </c>
      <c r="N512" s="119">
        <v>6.5039999999999996</v>
      </c>
      <c r="O512" s="59">
        <f t="shared" si="149"/>
        <v>83</v>
      </c>
      <c r="P512" s="58">
        <f t="shared" si="156"/>
        <v>-0.55000000000000004</v>
      </c>
      <c r="Q512" s="64">
        <f t="shared" si="150"/>
        <v>-0.13</v>
      </c>
      <c r="R512" s="64">
        <f t="shared" si="157"/>
        <v>-1.54</v>
      </c>
      <c r="S512" s="26">
        <f t="shared" si="142"/>
        <v>2</v>
      </c>
      <c r="T512" s="26">
        <f t="shared" si="147"/>
        <v>20</v>
      </c>
      <c r="U512" s="23">
        <f t="shared" si="143"/>
        <v>0</v>
      </c>
      <c r="V512" s="19">
        <f t="shared" si="144"/>
        <v>0</v>
      </c>
      <c r="W512" s="23" t="str">
        <f t="shared" si="145"/>
        <v>ВВ</v>
      </c>
      <c r="X512" s="17">
        <f t="shared" si="146"/>
        <v>0</v>
      </c>
      <c r="Y512" s="1"/>
    </row>
    <row r="513" spans="2:26" ht="15" outlineLevel="2" x14ac:dyDescent="0.25">
      <c r="B513" s="176">
        <v>476</v>
      </c>
      <c r="C513" s="178" t="s">
        <v>515</v>
      </c>
      <c r="D513" s="170">
        <v>115.93</v>
      </c>
      <c r="E513" s="5">
        <v>101.45</v>
      </c>
      <c r="F513" s="13">
        <v>68.47</v>
      </c>
      <c r="G513" s="10">
        <f t="shared" si="152"/>
        <v>0.88</v>
      </c>
      <c r="H513" s="58">
        <f t="shared" si="153"/>
        <v>-0.12</v>
      </c>
      <c r="I513" s="3">
        <f t="shared" si="151"/>
        <v>246</v>
      </c>
      <c r="J513" s="58">
        <f t="shared" si="154"/>
        <v>-1.89</v>
      </c>
      <c r="K513" s="81">
        <v>4720.3999999999996</v>
      </c>
      <c r="L513" s="112">
        <f t="shared" si="148"/>
        <v>46.5</v>
      </c>
      <c r="M513" s="58">
        <f t="shared" si="155"/>
        <v>-3.19</v>
      </c>
      <c r="N513" s="119">
        <v>3</v>
      </c>
      <c r="O513" s="59">
        <f t="shared" si="149"/>
        <v>34</v>
      </c>
      <c r="P513" s="58">
        <f t="shared" si="156"/>
        <v>-0.81</v>
      </c>
      <c r="Q513" s="64">
        <f t="shared" si="150"/>
        <v>-2.0099999999999998</v>
      </c>
      <c r="R513" s="64">
        <f t="shared" si="157"/>
        <v>-4</v>
      </c>
      <c r="S513" s="26">
        <f t="shared" si="142"/>
        <v>2</v>
      </c>
      <c r="T513" s="26">
        <f t="shared" si="147"/>
        <v>20</v>
      </c>
      <c r="U513" s="23">
        <f t="shared" si="143"/>
        <v>0</v>
      </c>
      <c r="V513" s="19">
        <f t="shared" si="144"/>
        <v>0</v>
      </c>
      <c r="W513" s="23" t="str">
        <f t="shared" si="145"/>
        <v>ВВ</v>
      </c>
      <c r="X513" s="17">
        <f t="shared" si="146"/>
        <v>0</v>
      </c>
      <c r="Y513" s="1"/>
    </row>
    <row r="514" spans="2:26" ht="15" outlineLevel="2" x14ac:dyDescent="0.25">
      <c r="B514" s="176">
        <v>477</v>
      </c>
      <c r="C514" s="178" t="s">
        <v>516</v>
      </c>
      <c r="D514" s="170">
        <v>390.22</v>
      </c>
      <c r="E514" s="5">
        <v>231.58</v>
      </c>
      <c r="F514" s="13">
        <v>316.64</v>
      </c>
      <c r="G514" s="10">
        <f t="shared" si="152"/>
        <v>0.59</v>
      </c>
      <c r="H514" s="58">
        <f t="shared" si="153"/>
        <v>-0.41000000000000003</v>
      </c>
      <c r="I514" s="3">
        <f t="shared" si="151"/>
        <v>499</v>
      </c>
      <c r="J514" s="58">
        <f t="shared" si="154"/>
        <v>-4.8600000000000003</v>
      </c>
      <c r="K514" s="81">
        <v>5447.1</v>
      </c>
      <c r="L514" s="112">
        <f t="shared" si="148"/>
        <v>23.5</v>
      </c>
      <c r="M514" s="58">
        <f t="shared" si="155"/>
        <v>-1.1200000000000001</v>
      </c>
      <c r="N514" s="119">
        <v>3</v>
      </c>
      <c r="O514" s="59">
        <f t="shared" si="149"/>
        <v>77</v>
      </c>
      <c r="P514" s="58">
        <f t="shared" si="156"/>
        <v>-0.57999999999999996</v>
      </c>
      <c r="Q514" s="64">
        <f t="shared" si="150"/>
        <v>-5.2700000000000005</v>
      </c>
      <c r="R514" s="64">
        <f t="shared" si="157"/>
        <v>-1.7000000000000002</v>
      </c>
      <c r="S514" s="26">
        <f t="shared" si="142"/>
        <v>2</v>
      </c>
      <c r="T514" s="26">
        <f t="shared" si="147"/>
        <v>20</v>
      </c>
      <c r="U514" s="23">
        <f t="shared" si="143"/>
        <v>0</v>
      </c>
      <c r="V514" s="19">
        <f t="shared" si="144"/>
        <v>0</v>
      </c>
      <c r="W514" s="23" t="str">
        <f t="shared" si="145"/>
        <v>ВВ</v>
      </c>
      <c r="X514" s="17">
        <f t="shared" si="146"/>
        <v>0</v>
      </c>
      <c r="Y514" s="1"/>
    </row>
    <row r="515" spans="2:26" ht="15" outlineLevel="2" x14ac:dyDescent="0.25">
      <c r="B515" s="176">
        <v>478</v>
      </c>
      <c r="C515" s="178" t="s">
        <v>517</v>
      </c>
      <c r="D515" s="170">
        <v>2048.27</v>
      </c>
      <c r="E515" s="5">
        <v>1739.6</v>
      </c>
      <c r="F515" s="13">
        <v>851.67</v>
      </c>
      <c r="G515" s="10">
        <f t="shared" si="152"/>
        <v>0.85</v>
      </c>
      <c r="H515" s="58">
        <f t="shared" si="153"/>
        <v>-0.15000000000000002</v>
      </c>
      <c r="I515" s="3">
        <f t="shared" si="151"/>
        <v>179</v>
      </c>
      <c r="J515" s="58">
        <f t="shared" si="154"/>
        <v>-1.1000000000000001</v>
      </c>
      <c r="K515" s="81">
        <v>15701.3</v>
      </c>
      <c r="L515" s="112">
        <f t="shared" ref="L515:L546" si="158">ROUND(K515/E515,1)</f>
        <v>9</v>
      </c>
      <c r="M515" s="58">
        <f t="shared" si="155"/>
        <v>0.19</v>
      </c>
      <c r="N515" s="119">
        <v>11.715999999999999</v>
      </c>
      <c r="O515" s="59">
        <f t="shared" ref="O515:O546" si="159">ROUND((E515/N515),0)</f>
        <v>148</v>
      </c>
      <c r="P515" s="58">
        <f t="shared" si="156"/>
        <v>-0.19</v>
      </c>
      <c r="Q515" s="64">
        <f t="shared" ref="Q515:Q546" si="160">H515+J515</f>
        <v>-1.25</v>
      </c>
      <c r="R515" s="64">
        <f t="shared" si="157"/>
        <v>0</v>
      </c>
      <c r="S515" s="26">
        <f t="shared" si="142"/>
        <v>2</v>
      </c>
      <c r="T515" s="26">
        <f t="shared" si="147"/>
        <v>10</v>
      </c>
      <c r="U515" s="23">
        <f t="shared" si="143"/>
        <v>0</v>
      </c>
      <c r="V515" s="19">
        <f t="shared" si="144"/>
        <v>0</v>
      </c>
      <c r="W515" s="23">
        <f t="shared" si="145"/>
        <v>0</v>
      </c>
      <c r="X515" s="17" t="str">
        <f t="shared" si="146"/>
        <v>ВА</v>
      </c>
      <c r="Y515" s="1"/>
    </row>
    <row r="516" spans="2:26" ht="15" outlineLevel="2" x14ac:dyDescent="0.25">
      <c r="B516" s="176">
        <v>479</v>
      </c>
      <c r="C516" s="178" t="s">
        <v>518</v>
      </c>
      <c r="D516" s="170">
        <v>2073.8000000000002</v>
      </c>
      <c r="E516" s="5">
        <v>1962.5</v>
      </c>
      <c r="F516" s="13">
        <v>1277.3</v>
      </c>
      <c r="G516" s="10">
        <f t="shared" si="152"/>
        <v>0.95</v>
      </c>
      <c r="H516" s="58">
        <f t="shared" si="153"/>
        <v>-5.0000000000000044E-2</v>
      </c>
      <c r="I516" s="3">
        <f t="shared" si="151"/>
        <v>238</v>
      </c>
      <c r="J516" s="58">
        <f t="shared" si="154"/>
        <v>-1.8</v>
      </c>
      <c r="K516" s="81">
        <v>18206.400000000001</v>
      </c>
      <c r="L516" s="112">
        <f t="shared" si="158"/>
        <v>9.3000000000000007</v>
      </c>
      <c r="M516" s="58">
        <f t="shared" si="155"/>
        <v>0.16</v>
      </c>
      <c r="N516" s="119">
        <v>10.923999999999999</v>
      </c>
      <c r="O516" s="59">
        <f t="shared" si="159"/>
        <v>180</v>
      </c>
      <c r="P516" s="58">
        <f t="shared" si="156"/>
        <v>-0.02</v>
      </c>
      <c r="Q516" s="64">
        <f t="shared" si="160"/>
        <v>-1.85</v>
      </c>
      <c r="R516" s="64">
        <f t="shared" si="157"/>
        <v>0.14000000000000001</v>
      </c>
      <c r="S516" s="26">
        <f t="shared" si="142"/>
        <v>2</v>
      </c>
      <c r="T516" s="26">
        <f t="shared" si="147"/>
        <v>10</v>
      </c>
      <c r="U516" s="23">
        <f t="shared" si="143"/>
        <v>0</v>
      </c>
      <c r="V516" s="19">
        <f t="shared" si="144"/>
        <v>0</v>
      </c>
      <c r="W516" s="23">
        <f t="shared" si="145"/>
        <v>0</v>
      </c>
      <c r="X516" s="17" t="str">
        <f t="shared" si="146"/>
        <v>ВА</v>
      </c>
      <c r="Y516" s="1"/>
    </row>
    <row r="517" spans="2:26" ht="15" outlineLevel="2" x14ac:dyDescent="0.25">
      <c r="B517" s="176">
        <v>480</v>
      </c>
      <c r="C517" s="178" t="s">
        <v>519</v>
      </c>
      <c r="D517" s="170">
        <v>2914.73</v>
      </c>
      <c r="E517" s="5">
        <v>2391.58</v>
      </c>
      <c r="F517" s="13">
        <v>1184.1600000000001</v>
      </c>
      <c r="G517" s="10">
        <f t="shared" si="152"/>
        <v>0.82</v>
      </c>
      <c r="H517" s="58">
        <f t="shared" si="153"/>
        <v>-0.18000000000000005</v>
      </c>
      <c r="I517" s="3">
        <f t="shared" si="151"/>
        <v>181</v>
      </c>
      <c r="J517" s="58">
        <f t="shared" si="154"/>
        <v>-1.1299999999999999</v>
      </c>
      <c r="K517" s="81">
        <v>17075.900000000001</v>
      </c>
      <c r="L517" s="112">
        <f t="shared" si="158"/>
        <v>7.1</v>
      </c>
      <c r="M517" s="58">
        <f t="shared" si="155"/>
        <v>0.36</v>
      </c>
      <c r="N517" s="119">
        <v>10.587999999999999</v>
      </c>
      <c r="O517" s="59">
        <f t="shared" si="159"/>
        <v>226</v>
      </c>
      <c r="P517" s="58">
        <f t="shared" si="156"/>
        <v>0.23</v>
      </c>
      <c r="Q517" s="64">
        <f t="shared" si="160"/>
        <v>-1.31</v>
      </c>
      <c r="R517" s="64">
        <f t="shared" si="157"/>
        <v>0.59</v>
      </c>
      <c r="S517" s="26">
        <f t="shared" si="142"/>
        <v>2</v>
      </c>
      <c r="T517" s="26">
        <f t="shared" si="147"/>
        <v>10</v>
      </c>
      <c r="U517" s="23">
        <f t="shared" si="143"/>
        <v>0</v>
      </c>
      <c r="V517" s="19">
        <f t="shared" si="144"/>
        <v>0</v>
      </c>
      <c r="W517" s="23">
        <f t="shared" si="145"/>
        <v>0</v>
      </c>
      <c r="X517" s="17" t="str">
        <f t="shared" si="146"/>
        <v>ВА</v>
      </c>
      <c r="Y517" s="1"/>
    </row>
    <row r="518" spans="2:26" ht="15" outlineLevel="2" x14ac:dyDescent="0.25">
      <c r="B518" s="176">
        <v>481</v>
      </c>
      <c r="C518" s="178" t="s">
        <v>520</v>
      </c>
      <c r="D518" s="170">
        <v>1640.52</v>
      </c>
      <c r="E518" s="5">
        <v>1144.92</v>
      </c>
      <c r="F518" s="13">
        <v>982.6</v>
      </c>
      <c r="G518" s="10">
        <f t="shared" si="152"/>
        <v>0.7</v>
      </c>
      <c r="H518" s="58">
        <f t="shared" si="153"/>
        <v>-0.30000000000000004</v>
      </c>
      <c r="I518" s="3">
        <f t="shared" si="151"/>
        <v>313</v>
      </c>
      <c r="J518" s="58">
        <f t="shared" si="154"/>
        <v>-2.68</v>
      </c>
      <c r="K518" s="81">
        <v>12154.9</v>
      </c>
      <c r="L518" s="112">
        <f t="shared" si="158"/>
        <v>10.6</v>
      </c>
      <c r="M518" s="58">
        <f t="shared" si="155"/>
        <v>0.05</v>
      </c>
      <c r="N518" s="119">
        <v>5.492</v>
      </c>
      <c r="O518" s="59">
        <f t="shared" si="159"/>
        <v>208</v>
      </c>
      <c r="P518" s="58">
        <f t="shared" si="156"/>
        <v>0.14000000000000001</v>
      </c>
      <c r="Q518" s="64">
        <f t="shared" si="160"/>
        <v>-2.9800000000000004</v>
      </c>
      <c r="R518" s="64">
        <f t="shared" si="157"/>
        <v>0.19</v>
      </c>
      <c r="S518" s="26">
        <f t="shared" si="142"/>
        <v>2</v>
      </c>
      <c r="T518" s="26">
        <f t="shared" si="147"/>
        <v>10</v>
      </c>
      <c r="U518" s="23">
        <f t="shared" si="143"/>
        <v>0</v>
      </c>
      <c r="V518" s="19">
        <f t="shared" si="144"/>
        <v>0</v>
      </c>
      <c r="W518" s="23">
        <f t="shared" si="145"/>
        <v>0</v>
      </c>
      <c r="X518" s="17" t="str">
        <f t="shared" si="146"/>
        <v>ВА</v>
      </c>
      <c r="Y518" s="1"/>
    </row>
    <row r="519" spans="2:26" ht="15" outlineLevel="2" x14ac:dyDescent="0.25">
      <c r="B519" s="176">
        <v>482</v>
      </c>
      <c r="C519" s="178" t="s">
        <v>521</v>
      </c>
      <c r="D519" s="170">
        <v>781.18</v>
      </c>
      <c r="E519" s="5">
        <v>756.02</v>
      </c>
      <c r="F519" s="13">
        <v>97.16</v>
      </c>
      <c r="G519" s="10">
        <f t="shared" si="152"/>
        <v>0.97</v>
      </c>
      <c r="H519" s="58">
        <f t="shared" si="153"/>
        <v>-3.0000000000000027E-2</v>
      </c>
      <c r="I519" s="3">
        <f t="shared" si="151"/>
        <v>47</v>
      </c>
      <c r="J519" s="58">
        <f t="shared" si="154"/>
        <v>0.45</v>
      </c>
      <c r="K519" s="81">
        <v>5811.2</v>
      </c>
      <c r="L519" s="112">
        <f t="shared" si="158"/>
        <v>7.7</v>
      </c>
      <c r="M519" s="58">
        <f t="shared" si="155"/>
        <v>0.31</v>
      </c>
      <c r="N519" s="119">
        <v>3</v>
      </c>
      <c r="O519" s="59">
        <f t="shared" si="159"/>
        <v>252</v>
      </c>
      <c r="P519" s="58">
        <f t="shared" si="156"/>
        <v>0.38</v>
      </c>
      <c r="Q519" s="64">
        <f t="shared" si="160"/>
        <v>0.42</v>
      </c>
      <c r="R519" s="64">
        <f t="shared" si="157"/>
        <v>0.69</v>
      </c>
      <c r="S519" s="26">
        <f t="shared" si="142"/>
        <v>1</v>
      </c>
      <c r="T519" s="26">
        <f t="shared" si="147"/>
        <v>10</v>
      </c>
      <c r="U519" s="23">
        <f t="shared" si="143"/>
        <v>0</v>
      </c>
      <c r="V519" s="19" t="str">
        <f t="shared" si="144"/>
        <v>АА</v>
      </c>
      <c r="W519" s="23">
        <f t="shared" si="145"/>
        <v>0</v>
      </c>
      <c r="X519" s="17">
        <f t="shared" si="146"/>
        <v>0</v>
      </c>
      <c r="Y519" s="1"/>
    </row>
    <row r="520" spans="2:26" ht="15" outlineLevel="2" x14ac:dyDescent="0.25">
      <c r="B520" s="176">
        <v>483</v>
      </c>
      <c r="C520" s="178" t="s">
        <v>522</v>
      </c>
      <c r="D520" s="170">
        <v>904.39</v>
      </c>
      <c r="E520" s="5">
        <v>805.31</v>
      </c>
      <c r="F520" s="13">
        <v>249.08</v>
      </c>
      <c r="G520" s="10">
        <f t="shared" si="152"/>
        <v>0.89</v>
      </c>
      <c r="H520" s="58">
        <f t="shared" si="153"/>
        <v>-0.10999999999999999</v>
      </c>
      <c r="I520" s="3">
        <f t="shared" si="151"/>
        <v>113</v>
      </c>
      <c r="J520" s="58">
        <f t="shared" si="154"/>
        <v>-0.33</v>
      </c>
      <c r="K520" s="81">
        <v>7369.8</v>
      </c>
      <c r="L520" s="112">
        <f t="shared" si="158"/>
        <v>9.1999999999999993</v>
      </c>
      <c r="M520" s="58">
        <f t="shared" si="155"/>
        <v>0.17</v>
      </c>
      <c r="N520" s="119">
        <v>3.508</v>
      </c>
      <c r="O520" s="59">
        <f t="shared" si="159"/>
        <v>230</v>
      </c>
      <c r="P520" s="58">
        <f t="shared" si="156"/>
        <v>0.26</v>
      </c>
      <c r="Q520" s="64">
        <f t="shared" si="160"/>
        <v>-0.44</v>
      </c>
      <c r="R520" s="64">
        <f t="shared" si="157"/>
        <v>0.43000000000000005</v>
      </c>
      <c r="S520" s="26">
        <f t="shared" si="142"/>
        <v>2</v>
      </c>
      <c r="T520" s="26">
        <f t="shared" si="147"/>
        <v>10</v>
      </c>
      <c r="U520" s="23">
        <f t="shared" si="143"/>
        <v>0</v>
      </c>
      <c r="V520" s="19">
        <f t="shared" si="144"/>
        <v>0</v>
      </c>
      <c r="W520" s="23">
        <f t="shared" si="145"/>
        <v>0</v>
      </c>
      <c r="X520" s="17" t="str">
        <f t="shared" si="146"/>
        <v>ВА</v>
      </c>
      <c r="Y520" s="1"/>
      <c r="Z520" s="160"/>
    </row>
    <row r="521" spans="2:26" ht="15" outlineLevel="2" x14ac:dyDescent="0.25">
      <c r="B521" s="176">
        <v>484</v>
      </c>
      <c r="C521" s="178" t="s">
        <v>523</v>
      </c>
      <c r="D521" s="170">
        <v>947.35</v>
      </c>
      <c r="E521" s="5">
        <v>777.52</v>
      </c>
      <c r="F521" s="13">
        <v>480.83</v>
      </c>
      <c r="G521" s="10">
        <f t="shared" si="152"/>
        <v>0.82</v>
      </c>
      <c r="H521" s="58">
        <f t="shared" si="153"/>
        <v>-0.18000000000000005</v>
      </c>
      <c r="I521" s="3">
        <f t="shared" si="151"/>
        <v>226</v>
      </c>
      <c r="J521" s="58">
        <f t="shared" si="154"/>
        <v>-1.66</v>
      </c>
      <c r="K521" s="81">
        <v>9536.7000000000007</v>
      </c>
      <c r="L521" s="112">
        <f t="shared" si="158"/>
        <v>12.3</v>
      </c>
      <c r="M521" s="58">
        <f t="shared" si="155"/>
        <v>-0.11</v>
      </c>
      <c r="N521" s="119">
        <v>4.8479999999999999</v>
      </c>
      <c r="O521" s="59">
        <f t="shared" si="159"/>
        <v>160</v>
      </c>
      <c r="P521" s="58">
        <f t="shared" si="156"/>
        <v>-0.13</v>
      </c>
      <c r="Q521" s="64">
        <f t="shared" si="160"/>
        <v>-1.8399999999999999</v>
      </c>
      <c r="R521" s="64">
        <f t="shared" si="157"/>
        <v>-0.24</v>
      </c>
      <c r="S521" s="26">
        <f t="shared" si="142"/>
        <v>2</v>
      </c>
      <c r="T521" s="26">
        <f t="shared" si="147"/>
        <v>20</v>
      </c>
      <c r="U521" s="23">
        <f t="shared" si="143"/>
        <v>0</v>
      </c>
      <c r="V521" s="19">
        <f t="shared" si="144"/>
        <v>0</v>
      </c>
      <c r="W521" s="23" t="str">
        <f t="shared" si="145"/>
        <v>ВВ</v>
      </c>
      <c r="X521" s="17">
        <f t="shared" si="146"/>
        <v>0</v>
      </c>
      <c r="Y521" s="1"/>
    </row>
    <row r="522" spans="2:26" ht="15" outlineLevel="2" x14ac:dyDescent="0.25">
      <c r="B522" s="176">
        <v>485</v>
      </c>
      <c r="C522" s="178" t="s">
        <v>524</v>
      </c>
      <c r="D522" s="170">
        <v>347.1</v>
      </c>
      <c r="E522" s="5">
        <v>248.14</v>
      </c>
      <c r="F522" s="13">
        <v>190.97</v>
      </c>
      <c r="G522" s="10">
        <f t="shared" si="152"/>
        <v>0.71</v>
      </c>
      <c r="H522" s="58">
        <f t="shared" si="153"/>
        <v>-0.29000000000000004</v>
      </c>
      <c r="I522" s="3">
        <f t="shared" si="151"/>
        <v>281</v>
      </c>
      <c r="J522" s="58">
        <f t="shared" si="154"/>
        <v>-2.2999999999999998</v>
      </c>
      <c r="K522" s="81">
        <v>5480.6</v>
      </c>
      <c r="L522" s="112">
        <f t="shared" si="158"/>
        <v>22.1</v>
      </c>
      <c r="M522" s="58">
        <f t="shared" si="155"/>
        <v>-0.99</v>
      </c>
      <c r="N522" s="119">
        <v>2.968</v>
      </c>
      <c r="O522" s="59">
        <f t="shared" si="159"/>
        <v>84</v>
      </c>
      <c r="P522" s="58">
        <f t="shared" si="156"/>
        <v>-0.54</v>
      </c>
      <c r="Q522" s="64">
        <f t="shared" si="160"/>
        <v>-2.59</v>
      </c>
      <c r="R522" s="64">
        <f t="shared" si="157"/>
        <v>-1.53</v>
      </c>
      <c r="S522" s="26">
        <f t="shared" si="142"/>
        <v>2</v>
      </c>
      <c r="T522" s="26">
        <f t="shared" si="147"/>
        <v>20</v>
      </c>
      <c r="U522" s="23">
        <f t="shared" si="143"/>
        <v>0</v>
      </c>
      <c r="V522" s="19">
        <f t="shared" si="144"/>
        <v>0</v>
      </c>
      <c r="W522" s="23" t="str">
        <f t="shared" si="145"/>
        <v>ВВ</v>
      </c>
      <c r="X522" s="17">
        <f t="shared" si="146"/>
        <v>0</v>
      </c>
      <c r="Y522" s="1"/>
    </row>
    <row r="523" spans="2:26" ht="15" outlineLevel="2" x14ac:dyDescent="0.25">
      <c r="B523" s="176">
        <v>486</v>
      </c>
      <c r="C523" s="178" t="s">
        <v>525</v>
      </c>
      <c r="D523" s="170">
        <v>912.98</v>
      </c>
      <c r="E523" s="5">
        <v>834.35</v>
      </c>
      <c r="F523" s="13">
        <v>158.63</v>
      </c>
      <c r="G523" s="10">
        <f t="shared" si="152"/>
        <v>0.91</v>
      </c>
      <c r="H523" s="58">
        <f t="shared" si="153"/>
        <v>-8.9999999999999969E-2</v>
      </c>
      <c r="I523" s="3">
        <f t="shared" si="151"/>
        <v>69</v>
      </c>
      <c r="J523" s="58">
        <f t="shared" si="154"/>
        <v>0.19</v>
      </c>
      <c r="K523" s="81">
        <v>5656.3</v>
      </c>
      <c r="L523" s="112">
        <f t="shared" si="158"/>
        <v>6.8</v>
      </c>
      <c r="M523" s="58">
        <f t="shared" si="155"/>
        <v>0.39</v>
      </c>
      <c r="N523" s="119">
        <v>2.9319999999999999</v>
      </c>
      <c r="O523" s="59">
        <f t="shared" si="159"/>
        <v>285</v>
      </c>
      <c r="P523" s="58">
        <f t="shared" si="156"/>
        <v>0.56000000000000005</v>
      </c>
      <c r="Q523" s="64">
        <f t="shared" si="160"/>
        <v>0.10000000000000003</v>
      </c>
      <c r="R523" s="64">
        <f t="shared" si="157"/>
        <v>0.95000000000000007</v>
      </c>
      <c r="S523" s="26">
        <f t="shared" si="142"/>
        <v>1</v>
      </c>
      <c r="T523" s="26">
        <f t="shared" si="147"/>
        <v>10</v>
      </c>
      <c r="U523" s="23">
        <f t="shared" si="143"/>
        <v>0</v>
      </c>
      <c r="V523" s="19" t="str">
        <f t="shared" si="144"/>
        <v>АА</v>
      </c>
      <c r="W523" s="23">
        <f t="shared" si="145"/>
        <v>0</v>
      </c>
      <c r="X523" s="17">
        <f t="shared" si="146"/>
        <v>0</v>
      </c>
      <c r="Y523" s="1"/>
    </row>
    <row r="524" spans="2:26" ht="15" outlineLevel="2" x14ac:dyDescent="0.25">
      <c r="B524" s="176">
        <v>487</v>
      </c>
      <c r="C524" s="178" t="s">
        <v>526</v>
      </c>
      <c r="D524" s="170">
        <v>186.3</v>
      </c>
      <c r="E524" s="5">
        <v>112.39</v>
      </c>
      <c r="F524" s="13">
        <v>93.92</v>
      </c>
      <c r="G524" s="10">
        <f t="shared" si="152"/>
        <v>0.6</v>
      </c>
      <c r="H524" s="58">
        <f t="shared" si="153"/>
        <v>-0.4</v>
      </c>
      <c r="I524" s="3">
        <f t="shared" si="151"/>
        <v>305</v>
      </c>
      <c r="J524" s="58">
        <f t="shared" si="154"/>
        <v>-2.58</v>
      </c>
      <c r="K524" s="81">
        <v>4613.8</v>
      </c>
      <c r="L524" s="112">
        <f t="shared" si="158"/>
        <v>41.1</v>
      </c>
      <c r="M524" s="58">
        <f t="shared" si="155"/>
        <v>-2.7</v>
      </c>
      <c r="N524" s="119">
        <v>1.984</v>
      </c>
      <c r="O524" s="59">
        <f t="shared" si="159"/>
        <v>57</v>
      </c>
      <c r="P524" s="58">
        <f t="shared" si="156"/>
        <v>-0.69</v>
      </c>
      <c r="Q524" s="64">
        <f t="shared" si="160"/>
        <v>-2.98</v>
      </c>
      <c r="R524" s="64">
        <f t="shared" si="157"/>
        <v>-3.39</v>
      </c>
      <c r="S524" s="26">
        <f t="shared" si="142"/>
        <v>2</v>
      </c>
      <c r="T524" s="26">
        <f t="shared" si="147"/>
        <v>20</v>
      </c>
      <c r="U524" s="23">
        <f t="shared" si="143"/>
        <v>0</v>
      </c>
      <c r="V524" s="19">
        <f t="shared" si="144"/>
        <v>0</v>
      </c>
      <c r="W524" s="23" t="str">
        <f t="shared" si="145"/>
        <v>ВВ</v>
      </c>
      <c r="X524" s="17">
        <f t="shared" si="146"/>
        <v>0</v>
      </c>
      <c r="Y524" s="1"/>
    </row>
    <row r="525" spans="2:26" ht="15" outlineLevel="2" x14ac:dyDescent="0.25">
      <c r="B525" s="176">
        <v>488</v>
      </c>
      <c r="C525" s="178" t="s">
        <v>527</v>
      </c>
      <c r="D525" s="170">
        <v>292.66000000000003</v>
      </c>
      <c r="E525" s="5">
        <v>218.35</v>
      </c>
      <c r="F525" s="13">
        <v>170.32</v>
      </c>
      <c r="G525" s="10">
        <f t="shared" si="152"/>
        <v>0.75</v>
      </c>
      <c r="H525" s="58">
        <f t="shared" si="153"/>
        <v>-0.25</v>
      </c>
      <c r="I525" s="3">
        <f t="shared" si="151"/>
        <v>285</v>
      </c>
      <c r="J525" s="58">
        <f t="shared" si="154"/>
        <v>-2.35</v>
      </c>
      <c r="K525" s="81">
        <v>4434.2</v>
      </c>
      <c r="L525" s="112">
        <f t="shared" si="158"/>
        <v>20.3</v>
      </c>
      <c r="M525" s="58">
        <f t="shared" si="155"/>
        <v>-0.83</v>
      </c>
      <c r="N525" s="119">
        <v>2.0760000000000001</v>
      </c>
      <c r="O525" s="59">
        <f t="shared" si="159"/>
        <v>105</v>
      </c>
      <c r="P525" s="58">
        <f t="shared" si="156"/>
        <v>-0.43</v>
      </c>
      <c r="Q525" s="64">
        <f t="shared" si="160"/>
        <v>-2.6</v>
      </c>
      <c r="R525" s="64">
        <f t="shared" si="157"/>
        <v>-1.26</v>
      </c>
      <c r="S525" s="26">
        <f t="shared" si="142"/>
        <v>2</v>
      </c>
      <c r="T525" s="26">
        <f t="shared" si="147"/>
        <v>20</v>
      </c>
      <c r="U525" s="23">
        <f t="shared" si="143"/>
        <v>0</v>
      </c>
      <c r="V525" s="19">
        <f t="shared" si="144"/>
        <v>0</v>
      </c>
      <c r="W525" s="23" t="str">
        <f t="shared" si="145"/>
        <v>ВВ</v>
      </c>
      <c r="X525" s="17">
        <f t="shared" si="146"/>
        <v>0</v>
      </c>
      <c r="Y525" s="1"/>
    </row>
    <row r="526" spans="2:26" ht="15" outlineLevel="2" x14ac:dyDescent="0.25">
      <c r="B526" s="176">
        <v>489</v>
      </c>
      <c r="C526" s="178" t="s">
        <v>528</v>
      </c>
      <c r="D526" s="170">
        <v>1140.54</v>
      </c>
      <c r="E526" s="5">
        <v>901.61</v>
      </c>
      <c r="F526" s="13">
        <v>593.92999999999995</v>
      </c>
      <c r="G526" s="10">
        <f t="shared" si="152"/>
        <v>0.79</v>
      </c>
      <c r="H526" s="58">
        <f t="shared" si="153"/>
        <v>-0.20999999999999996</v>
      </c>
      <c r="I526" s="3">
        <f t="shared" si="151"/>
        <v>240</v>
      </c>
      <c r="J526" s="58">
        <f t="shared" si="154"/>
        <v>-1.82</v>
      </c>
      <c r="K526" s="81">
        <v>8206.2999999999993</v>
      </c>
      <c r="L526" s="112">
        <f t="shared" si="158"/>
        <v>9.1</v>
      </c>
      <c r="M526" s="58">
        <f t="shared" si="155"/>
        <v>0.18</v>
      </c>
      <c r="N526" s="119">
        <v>3.8159999999999998</v>
      </c>
      <c r="O526" s="59">
        <f t="shared" si="159"/>
        <v>236</v>
      </c>
      <c r="P526" s="58">
        <f t="shared" si="156"/>
        <v>0.28999999999999998</v>
      </c>
      <c r="Q526" s="64">
        <f t="shared" si="160"/>
        <v>-2.0300000000000002</v>
      </c>
      <c r="R526" s="64">
        <f t="shared" si="157"/>
        <v>0.47</v>
      </c>
      <c r="S526" s="26">
        <f t="shared" si="142"/>
        <v>2</v>
      </c>
      <c r="T526" s="26">
        <f t="shared" si="147"/>
        <v>10</v>
      </c>
      <c r="U526" s="23">
        <f t="shared" si="143"/>
        <v>0</v>
      </c>
      <c r="V526" s="19">
        <f t="shared" si="144"/>
        <v>0</v>
      </c>
      <c r="W526" s="23">
        <f t="shared" si="145"/>
        <v>0</v>
      </c>
      <c r="X526" s="17" t="str">
        <f t="shared" si="146"/>
        <v>ВА</v>
      </c>
      <c r="Y526" s="1"/>
    </row>
    <row r="527" spans="2:26" ht="15" outlineLevel="2" x14ac:dyDescent="0.25">
      <c r="B527" s="176">
        <v>490</v>
      </c>
      <c r="C527" s="178" t="s">
        <v>529</v>
      </c>
      <c r="D527" s="170">
        <v>1108.93</v>
      </c>
      <c r="E527" s="5">
        <v>950.51</v>
      </c>
      <c r="F527" s="13">
        <v>463.42</v>
      </c>
      <c r="G527" s="10">
        <f t="shared" si="152"/>
        <v>0.86</v>
      </c>
      <c r="H527" s="58">
        <f t="shared" si="153"/>
        <v>-0.14000000000000001</v>
      </c>
      <c r="I527" s="3">
        <f t="shared" si="151"/>
        <v>178</v>
      </c>
      <c r="J527" s="58">
        <f t="shared" si="154"/>
        <v>-1.0900000000000001</v>
      </c>
      <c r="K527" s="81">
        <v>9512.2999999999993</v>
      </c>
      <c r="L527" s="112">
        <f t="shared" si="158"/>
        <v>10</v>
      </c>
      <c r="M527" s="58">
        <f t="shared" si="155"/>
        <v>0.1</v>
      </c>
      <c r="N527" s="119">
        <v>6.2039999999999997</v>
      </c>
      <c r="O527" s="59">
        <f t="shared" si="159"/>
        <v>153</v>
      </c>
      <c r="P527" s="58">
        <f t="shared" si="156"/>
        <v>-0.16</v>
      </c>
      <c r="Q527" s="64">
        <f t="shared" si="160"/>
        <v>-1.23</v>
      </c>
      <c r="R527" s="64">
        <f t="shared" si="157"/>
        <v>-0.06</v>
      </c>
      <c r="S527" s="26">
        <f t="shared" si="142"/>
        <v>2</v>
      </c>
      <c r="T527" s="26">
        <f t="shared" si="147"/>
        <v>20</v>
      </c>
      <c r="U527" s="23">
        <f t="shared" si="143"/>
        <v>0</v>
      </c>
      <c r="V527" s="19">
        <f t="shared" si="144"/>
        <v>0</v>
      </c>
      <c r="W527" s="23" t="str">
        <f t="shared" si="145"/>
        <v>ВВ</v>
      </c>
      <c r="X527" s="17">
        <f t="shared" si="146"/>
        <v>0</v>
      </c>
      <c r="Y527" s="1"/>
    </row>
    <row r="528" spans="2:26" ht="15" outlineLevel="2" x14ac:dyDescent="0.25">
      <c r="B528" s="176">
        <v>491</v>
      </c>
      <c r="C528" s="178" t="s">
        <v>530</v>
      </c>
      <c r="D528" s="170">
        <v>285.99</v>
      </c>
      <c r="E528" s="5">
        <v>192.81</v>
      </c>
      <c r="F528" s="13">
        <v>201.18</v>
      </c>
      <c r="G528" s="10">
        <f t="shared" si="152"/>
        <v>0.67</v>
      </c>
      <c r="H528" s="58">
        <f t="shared" si="153"/>
        <v>-0.32999999999999996</v>
      </c>
      <c r="I528" s="3">
        <f t="shared" si="151"/>
        <v>381</v>
      </c>
      <c r="J528" s="58">
        <f t="shared" si="154"/>
        <v>-3.48</v>
      </c>
      <c r="K528" s="81">
        <v>3812.6</v>
      </c>
      <c r="L528" s="112">
        <f t="shared" si="158"/>
        <v>19.8</v>
      </c>
      <c r="M528" s="58">
        <f t="shared" si="155"/>
        <v>-0.78</v>
      </c>
      <c r="N528" s="119">
        <v>1.8</v>
      </c>
      <c r="O528" s="59">
        <f t="shared" si="159"/>
        <v>107</v>
      </c>
      <c r="P528" s="58">
        <f t="shared" si="156"/>
        <v>-0.42</v>
      </c>
      <c r="Q528" s="64">
        <f t="shared" si="160"/>
        <v>-3.81</v>
      </c>
      <c r="R528" s="64">
        <f t="shared" si="157"/>
        <v>-1.2</v>
      </c>
      <c r="S528" s="26">
        <f t="shared" si="142"/>
        <v>2</v>
      </c>
      <c r="T528" s="26">
        <f t="shared" si="147"/>
        <v>20</v>
      </c>
      <c r="U528" s="23">
        <f t="shared" si="143"/>
        <v>0</v>
      </c>
      <c r="V528" s="19">
        <f t="shared" si="144"/>
        <v>0</v>
      </c>
      <c r="W528" s="23" t="str">
        <f t="shared" si="145"/>
        <v>ВВ</v>
      </c>
      <c r="X528" s="17">
        <f t="shared" si="146"/>
        <v>0</v>
      </c>
      <c r="Y528" s="1"/>
    </row>
    <row r="529" spans="2:26" ht="15" outlineLevel="2" x14ac:dyDescent="0.25">
      <c r="B529" s="176">
        <v>492</v>
      </c>
      <c r="C529" s="178" t="s">
        <v>531</v>
      </c>
      <c r="D529" s="170">
        <v>253.15</v>
      </c>
      <c r="E529" s="5">
        <v>177.98</v>
      </c>
      <c r="F529" s="13">
        <v>133.16999999999999</v>
      </c>
      <c r="G529" s="10">
        <f t="shared" si="152"/>
        <v>0.7</v>
      </c>
      <c r="H529" s="58">
        <f t="shared" si="153"/>
        <v>-0.30000000000000004</v>
      </c>
      <c r="I529" s="3">
        <f t="shared" si="151"/>
        <v>273</v>
      </c>
      <c r="J529" s="58">
        <f t="shared" si="154"/>
        <v>-2.21</v>
      </c>
      <c r="K529" s="81">
        <v>3986.7</v>
      </c>
      <c r="L529" s="112">
        <f t="shared" si="158"/>
        <v>22.4</v>
      </c>
      <c r="M529" s="58">
        <f t="shared" si="155"/>
        <v>-1.02</v>
      </c>
      <c r="N529" s="119">
        <v>1.956</v>
      </c>
      <c r="O529" s="59">
        <f t="shared" si="159"/>
        <v>91</v>
      </c>
      <c r="P529" s="58">
        <f t="shared" si="156"/>
        <v>-0.5</v>
      </c>
      <c r="Q529" s="64">
        <f t="shared" si="160"/>
        <v>-2.5099999999999998</v>
      </c>
      <c r="R529" s="64">
        <f t="shared" si="157"/>
        <v>-1.52</v>
      </c>
      <c r="S529" s="26">
        <f t="shared" si="142"/>
        <v>2</v>
      </c>
      <c r="T529" s="26">
        <f t="shared" si="147"/>
        <v>20</v>
      </c>
      <c r="U529" s="23">
        <f t="shared" si="143"/>
        <v>0</v>
      </c>
      <c r="V529" s="19">
        <f t="shared" si="144"/>
        <v>0</v>
      </c>
      <c r="W529" s="23" t="str">
        <f t="shared" si="145"/>
        <v>ВВ</v>
      </c>
      <c r="X529" s="17">
        <f t="shared" si="146"/>
        <v>0</v>
      </c>
      <c r="Y529" s="1"/>
    </row>
    <row r="530" spans="2:26" ht="15" outlineLevel="2" x14ac:dyDescent="0.25">
      <c r="B530" s="176">
        <v>493</v>
      </c>
      <c r="C530" s="178" t="s">
        <v>532</v>
      </c>
      <c r="D530" s="170">
        <v>591.79</v>
      </c>
      <c r="E530" s="5">
        <v>484.22</v>
      </c>
      <c r="F530" s="13">
        <v>319.57</v>
      </c>
      <c r="G530" s="10">
        <f t="shared" si="152"/>
        <v>0.82</v>
      </c>
      <c r="H530" s="58">
        <f t="shared" si="153"/>
        <v>-0.18000000000000005</v>
      </c>
      <c r="I530" s="3">
        <f t="shared" si="151"/>
        <v>241</v>
      </c>
      <c r="J530" s="58">
        <f t="shared" si="154"/>
        <v>-1.83</v>
      </c>
      <c r="K530" s="81">
        <v>5774.1</v>
      </c>
      <c r="L530" s="112">
        <f t="shared" si="158"/>
        <v>11.9</v>
      </c>
      <c r="M530" s="58">
        <f t="shared" si="155"/>
        <v>-7.0000000000000007E-2</v>
      </c>
      <c r="N530" s="119">
        <v>3.3759999999999999</v>
      </c>
      <c r="O530" s="59">
        <f t="shared" si="159"/>
        <v>143</v>
      </c>
      <c r="P530" s="58">
        <f t="shared" si="156"/>
        <v>-0.22</v>
      </c>
      <c r="Q530" s="64">
        <f t="shared" si="160"/>
        <v>-2.0100000000000002</v>
      </c>
      <c r="R530" s="64">
        <f t="shared" si="157"/>
        <v>-0.29000000000000004</v>
      </c>
      <c r="S530" s="26">
        <f t="shared" si="142"/>
        <v>2</v>
      </c>
      <c r="T530" s="26">
        <f t="shared" si="147"/>
        <v>20</v>
      </c>
      <c r="U530" s="23">
        <f t="shared" si="143"/>
        <v>0</v>
      </c>
      <c r="V530" s="19">
        <f t="shared" si="144"/>
        <v>0</v>
      </c>
      <c r="W530" s="23" t="str">
        <f t="shared" si="145"/>
        <v>ВВ</v>
      </c>
      <c r="X530" s="17">
        <f t="shared" si="146"/>
        <v>0</v>
      </c>
      <c r="Y530" s="1"/>
    </row>
    <row r="531" spans="2:26" ht="15" outlineLevel="2" x14ac:dyDescent="0.25">
      <c r="B531" s="176">
        <v>494</v>
      </c>
      <c r="C531" s="178" t="s">
        <v>533</v>
      </c>
      <c r="D531" s="170">
        <v>1308.73</v>
      </c>
      <c r="E531" s="5">
        <v>1071.26</v>
      </c>
      <c r="F531" s="13">
        <v>687.47</v>
      </c>
      <c r="G531" s="10">
        <f t="shared" si="152"/>
        <v>0.82</v>
      </c>
      <c r="H531" s="58">
        <f t="shared" si="153"/>
        <v>-0.18000000000000005</v>
      </c>
      <c r="I531" s="3">
        <f t="shared" si="151"/>
        <v>234</v>
      </c>
      <c r="J531" s="58">
        <f t="shared" si="154"/>
        <v>-1.75</v>
      </c>
      <c r="K531" s="81">
        <v>10872.7</v>
      </c>
      <c r="L531" s="112">
        <f t="shared" si="158"/>
        <v>10.1</v>
      </c>
      <c r="M531" s="58">
        <f t="shared" si="155"/>
        <v>0.09</v>
      </c>
      <c r="N531" s="119">
        <v>5.6520000000000001</v>
      </c>
      <c r="O531" s="59">
        <f t="shared" si="159"/>
        <v>190</v>
      </c>
      <c r="P531" s="58">
        <f t="shared" si="156"/>
        <v>0.04</v>
      </c>
      <c r="Q531" s="64">
        <f t="shared" si="160"/>
        <v>-1.9300000000000002</v>
      </c>
      <c r="R531" s="64">
        <f t="shared" si="157"/>
        <v>0.13</v>
      </c>
      <c r="S531" s="26">
        <f t="shared" si="142"/>
        <v>2</v>
      </c>
      <c r="T531" s="26">
        <f t="shared" si="147"/>
        <v>10</v>
      </c>
      <c r="U531" s="23">
        <f t="shared" si="143"/>
        <v>0</v>
      </c>
      <c r="V531" s="19">
        <f t="shared" si="144"/>
        <v>0</v>
      </c>
      <c r="W531" s="23">
        <f t="shared" si="145"/>
        <v>0</v>
      </c>
      <c r="X531" s="17" t="str">
        <f t="shared" si="146"/>
        <v>ВА</v>
      </c>
      <c r="Y531" s="1"/>
    </row>
    <row r="532" spans="2:26" ht="15" outlineLevel="2" x14ac:dyDescent="0.25">
      <c r="B532" s="176">
        <v>495</v>
      </c>
      <c r="C532" s="178" t="s">
        <v>534</v>
      </c>
      <c r="D532" s="170">
        <v>316.32</v>
      </c>
      <c r="E532" s="5">
        <v>239.72</v>
      </c>
      <c r="F532" s="13">
        <v>124.6</v>
      </c>
      <c r="G532" s="10">
        <f t="shared" si="152"/>
        <v>0.76</v>
      </c>
      <c r="H532" s="58">
        <f t="shared" si="153"/>
        <v>-0.24</v>
      </c>
      <c r="I532" s="3">
        <f t="shared" si="151"/>
        <v>190</v>
      </c>
      <c r="J532" s="58">
        <f t="shared" si="154"/>
        <v>-1.23</v>
      </c>
      <c r="K532" s="81">
        <v>4704</v>
      </c>
      <c r="L532" s="112">
        <f t="shared" si="158"/>
        <v>19.600000000000001</v>
      </c>
      <c r="M532" s="58">
        <f t="shared" si="155"/>
        <v>-0.77</v>
      </c>
      <c r="N532" s="119">
        <v>2.2799999999999998</v>
      </c>
      <c r="O532" s="59">
        <f t="shared" si="159"/>
        <v>105</v>
      </c>
      <c r="P532" s="58">
        <f t="shared" si="156"/>
        <v>-0.43</v>
      </c>
      <c r="Q532" s="64">
        <f t="shared" si="160"/>
        <v>-1.47</v>
      </c>
      <c r="R532" s="64">
        <f t="shared" si="157"/>
        <v>-1.2</v>
      </c>
      <c r="S532" s="26">
        <f t="shared" si="142"/>
        <v>2</v>
      </c>
      <c r="T532" s="26">
        <f t="shared" si="147"/>
        <v>20</v>
      </c>
      <c r="U532" s="23">
        <f t="shared" si="143"/>
        <v>0</v>
      </c>
      <c r="V532" s="19">
        <f t="shared" si="144"/>
        <v>0</v>
      </c>
      <c r="W532" s="23" t="str">
        <f t="shared" si="145"/>
        <v>ВВ</v>
      </c>
      <c r="X532" s="17">
        <f t="shared" si="146"/>
        <v>0</v>
      </c>
      <c r="Y532" s="1"/>
    </row>
    <row r="533" spans="2:26" ht="15" outlineLevel="2" x14ac:dyDescent="0.25">
      <c r="B533" s="176">
        <v>496</v>
      </c>
      <c r="C533" s="178" t="s">
        <v>535</v>
      </c>
      <c r="D533" s="170">
        <v>344.93</v>
      </c>
      <c r="E533" s="5">
        <v>281.44</v>
      </c>
      <c r="F533" s="13">
        <v>158.49</v>
      </c>
      <c r="G533" s="10">
        <f t="shared" si="152"/>
        <v>0.82</v>
      </c>
      <c r="H533" s="58">
        <f t="shared" si="153"/>
        <v>-0.18000000000000005</v>
      </c>
      <c r="I533" s="3">
        <f t="shared" si="151"/>
        <v>206</v>
      </c>
      <c r="J533" s="58">
        <f t="shared" si="154"/>
        <v>-1.42</v>
      </c>
      <c r="K533" s="81">
        <v>4506.1000000000004</v>
      </c>
      <c r="L533" s="112">
        <f t="shared" si="158"/>
        <v>16</v>
      </c>
      <c r="M533" s="58">
        <f t="shared" si="155"/>
        <v>-0.44</v>
      </c>
      <c r="N533" s="119">
        <v>1.976</v>
      </c>
      <c r="O533" s="59">
        <f t="shared" si="159"/>
        <v>142</v>
      </c>
      <c r="P533" s="58">
        <f t="shared" si="156"/>
        <v>-0.22</v>
      </c>
      <c r="Q533" s="64">
        <f t="shared" si="160"/>
        <v>-1.6</v>
      </c>
      <c r="R533" s="64">
        <f t="shared" si="157"/>
        <v>-0.66</v>
      </c>
      <c r="S533" s="26">
        <f t="shared" si="142"/>
        <v>2</v>
      </c>
      <c r="T533" s="26">
        <f t="shared" si="147"/>
        <v>20</v>
      </c>
      <c r="U533" s="23">
        <f t="shared" si="143"/>
        <v>0</v>
      </c>
      <c r="V533" s="19">
        <f t="shared" si="144"/>
        <v>0</v>
      </c>
      <c r="W533" s="23" t="str">
        <f t="shared" si="145"/>
        <v>ВВ</v>
      </c>
      <c r="X533" s="17">
        <f t="shared" si="146"/>
        <v>0</v>
      </c>
      <c r="Y533" s="1"/>
    </row>
    <row r="534" spans="2:26" ht="15" outlineLevel="2" x14ac:dyDescent="0.25">
      <c r="B534" s="176">
        <v>497</v>
      </c>
      <c r="C534" s="178" t="s">
        <v>536</v>
      </c>
      <c r="D534" s="170">
        <v>1352.08</v>
      </c>
      <c r="E534" s="5">
        <v>1123.95</v>
      </c>
      <c r="F534" s="13">
        <v>615.13</v>
      </c>
      <c r="G534" s="10">
        <f t="shared" si="152"/>
        <v>0.83</v>
      </c>
      <c r="H534" s="58">
        <f t="shared" si="153"/>
        <v>-0.17000000000000004</v>
      </c>
      <c r="I534" s="3">
        <f t="shared" si="151"/>
        <v>200</v>
      </c>
      <c r="J534" s="58">
        <f t="shared" si="154"/>
        <v>-1.35</v>
      </c>
      <c r="K534" s="81">
        <v>10041.9</v>
      </c>
      <c r="L534" s="112">
        <f t="shared" si="158"/>
        <v>8.9</v>
      </c>
      <c r="M534" s="58">
        <f t="shared" si="155"/>
        <v>0.2</v>
      </c>
      <c r="N534" s="119">
        <v>6.3239999999999998</v>
      </c>
      <c r="O534" s="59">
        <f t="shared" si="159"/>
        <v>178</v>
      </c>
      <c r="P534" s="58">
        <f t="shared" si="156"/>
        <v>-0.03</v>
      </c>
      <c r="Q534" s="64">
        <f t="shared" si="160"/>
        <v>-1.52</v>
      </c>
      <c r="R534" s="64">
        <f t="shared" si="157"/>
        <v>0.17</v>
      </c>
      <c r="S534" s="26">
        <f t="shared" si="142"/>
        <v>2</v>
      </c>
      <c r="T534" s="26">
        <f t="shared" si="147"/>
        <v>10</v>
      </c>
      <c r="U534" s="23">
        <f t="shared" si="143"/>
        <v>0</v>
      </c>
      <c r="V534" s="19">
        <f t="shared" si="144"/>
        <v>0</v>
      </c>
      <c r="W534" s="23">
        <f t="shared" si="145"/>
        <v>0</v>
      </c>
      <c r="X534" s="17" t="str">
        <f t="shared" si="146"/>
        <v>ВА</v>
      </c>
      <c r="Y534" s="1"/>
    </row>
    <row r="535" spans="2:26" ht="15" outlineLevel="2" x14ac:dyDescent="0.25">
      <c r="B535" s="176">
        <v>498</v>
      </c>
      <c r="C535" s="178" t="s">
        <v>537</v>
      </c>
      <c r="D535" s="170">
        <v>714.98</v>
      </c>
      <c r="E535" s="5">
        <v>584.02</v>
      </c>
      <c r="F535" s="13">
        <v>308.95999999999998</v>
      </c>
      <c r="G535" s="10">
        <f t="shared" si="152"/>
        <v>0.82</v>
      </c>
      <c r="H535" s="58">
        <f t="shared" si="153"/>
        <v>-0.18000000000000005</v>
      </c>
      <c r="I535" s="3">
        <f t="shared" si="151"/>
        <v>193</v>
      </c>
      <c r="J535" s="58">
        <f t="shared" si="154"/>
        <v>-1.27</v>
      </c>
      <c r="K535" s="81">
        <v>5674.1</v>
      </c>
      <c r="L535" s="112">
        <f t="shared" si="158"/>
        <v>9.6999999999999993</v>
      </c>
      <c r="M535" s="58">
        <f t="shared" si="155"/>
        <v>0.13</v>
      </c>
      <c r="N535" s="119">
        <v>1.66</v>
      </c>
      <c r="O535" s="59">
        <f t="shared" si="159"/>
        <v>352</v>
      </c>
      <c r="P535" s="58">
        <f t="shared" si="156"/>
        <v>0.92</v>
      </c>
      <c r="Q535" s="64">
        <f t="shared" si="160"/>
        <v>-1.4500000000000002</v>
      </c>
      <c r="R535" s="64">
        <f t="shared" si="157"/>
        <v>1.05</v>
      </c>
      <c r="S535" s="26">
        <f t="shared" si="142"/>
        <v>2</v>
      </c>
      <c r="T535" s="26">
        <f t="shared" si="147"/>
        <v>10</v>
      </c>
      <c r="U535" s="23">
        <f t="shared" si="143"/>
        <v>0</v>
      </c>
      <c r="V535" s="19">
        <f t="shared" si="144"/>
        <v>0</v>
      </c>
      <c r="W535" s="23">
        <f t="shared" si="145"/>
        <v>0</v>
      </c>
      <c r="X535" s="17" t="str">
        <f t="shared" si="146"/>
        <v>ВА</v>
      </c>
      <c r="Y535" s="1"/>
    </row>
    <row r="536" spans="2:26" ht="15" outlineLevel="2" x14ac:dyDescent="0.25">
      <c r="B536" s="176">
        <v>499</v>
      </c>
      <c r="C536" s="178" t="s">
        <v>538</v>
      </c>
      <c r="D536" s="170">
        <v>823.46</v>
      </c>
      <c r="E536" s="5">
        <v>758.06</v>
      </c>
      <c r="F536" s="13">
        <v>375.4</v>
      </c>
      <c r="G536" s="10">
        <f t="shared" si="152"/>
        <v>0.92</v>
      </c>
      <c r="H536" s="58">
        <f t="shared" si="153"/>
        <v>-7.999999999999996E-2</v>
      </c>
      <c r="I536" s="3">
        <f t="shared" si="151"/>
        <v>181</v>
      </c>
      <c r="J536" s="58">
        <f t="shared" si="154"/>
        <v>-1.1299999999999999</v>
      </c>
      <c r="K536" s="81">
        <v>8261.7000000000007</v>
      </c>
      <c r="L536" s="112">
        <f t="shared" si="158"/>
        <v>10.9</v>
      </c>
      <c r="M536" s="58">
        <f t="shared" si="155"/>
        <v>0.02</v>
      </c>
      <c r="N536" s="119">
        <v>4.7439999999999998</v>
      </c>
      <c r="O536" s="59">
        <f t="shared" si="159"/>
        <v>160</v>
      </c>
      <c r="P536" s="58">
        <f t="shared" si="156"/>
        <v>-0.13</v>
      </c>
      <c r="Q536" s="64">
        <f t="shared" si="160"/>
        <v>-1.21</v>
      </c>
      <c r="R536" s="64">
        <f t="shared" si="157"/>
        <v>-0.11</v>
      </c>
      <c r="S536" s="26">
        <f t="shared" ref="S536:S598" si="161">IF(Q536&gt;=$Q$37,1,2)</f>
        <v>2</v>
      </c>
      <c r="T536" s="26">
        <f t="shared" si="147"/>
        <v>20</v>
      </c>
      <c r="U536" s="23">
        <f t="shared" ref="U536:U598" si="162">IF(S536+T536=21,$U$8,0)</f>
        <v>0</v>
      </c>
      <c r="V536" s="19">
        <f t="shared" ref="V536:V598" si="163">IF(S536+T536=11,$V$8,0)</f>
        <v>0</v>
      </c>
      <c r="W536" s="23" t="str">
        <f t="shared" ref="W536:W598" si="164">IF(S536+T536=22,$W$8,0)</f>
        <v>ВВ</v>
      </c>
      <c r="X536" s="17">
        <f t="shared" ref="X536:X598" si="165">IF(S536+T536=12,$X$8,0)</f>
        <v>0</v>
      </c>
      <c r="Y536" s="1"/>
    </row>
    <row r="537" spans="2:26" ht="15" outlineLevel="2" x14ac:dyDescent="0.25">
      <c r="B537" s="176">
        <v>500</v>
      </c>
      <c r="C537" s="178" t="s">
        <v>539</v>
      </c>
      <c r="D537" s="170">
        <v>6716.2</v>
      </c>
      <c r="E537" s="5">
        <v>5717.28</v>
      </c>
      <c r="F537" s="13">
        <v>4064.92</v>
      </c>
      <c r="G537" s="10">
        <f t="shared" si="152"/>
        <v>0.85</v>
      </c>
      <c r="H537" s="58">
        <f t="shared" si="153"/>
        <v>-0.15000000000000002</v>
      </c>
      <c r="I537" s="3">
        <f t="shared" si="151"/>
        <v>260</v>
      </c>
      <c r="J537" s="58">
        <f t="shared" si="154"/>
        <v>-2.06</v>
      </c>
      <c r="K537" s="81">
        <v>48363.3</v>
      </c>
      <c r="L537" s="112">
        <f t="shared" si="158"/>
        <v>8.5</v>
      </c>
      <c r="M537" s="58">
        <f t="shared" si="155"/>
        <v>0.23</v>
      </c>
      <c r="N537" s="119">
        <v>29.827999999999999</v>
      </c>
      <c r="O537" s="59">
        <f t="shared" si="159"/>
        <v>192</v>
      </c>
      <c r="P537" s="58">
        <f t="shared" si="156"/>
        <v>0.05</v>
      </c>
      <c r="Q537" s="64">
        <f t="shared" si="160"/>
        <v>-2.21</v>
      </c>
      <c r="R537" s="64">
        <f t="shared" si="157"/>
        <v>0.28000000000000003</v>
      </c>
      <c r="S537" s="26">
        <f t="shared" si="161"/>
        <v>2</v>
      </c>
      <c r="T537" s="26">
        <f t="shared" ref="T537:T598" si="166">IF(R537&gt;=$R$37,10,20)</f>
        <v>10</v>
      </c>
      <c r="U537" s="23">
        <f t="shared" si="162"/>
        <v>0</v>
      </c>
      <c r="V537" s="19">
        <f t="shared" si="163"/>
        <v>0</v>
      </c>
      <c r="W537" s="23">
        <f t="shared" si="164"/>
        <v>0</v>
      </c>
      <c r="X537" s="17" t="str">
        <f t="shared" si="165"/>
        <v>ВА</v>
      </c>
      <c r="Y537" s="1"/>
    </row>
    <row r="538" spans="2:26" ht="15" outlineLevel="2" x14ac:dyDescent="0.25">
      <c r="B538" s="176">
        <v>501</v>
      </c>
      <c r="C538" s="178" t="s">
        <v>540</v>
      </c>
      <c r="D538" s="170">
        <v>1140.23</v>
      </c>
      <c r="E538" s="5">
        <v>981</v>
      </c>
      <c r="F538" s="13">
        <v>639.22</v>
      </c>
      <c r="G538" s="10">
        <f t="shared" si="152"/>
        <v>0.86</v>
      </c>
      <c r="H538" s="58">
        <f t="shared" si="153"/>
        <v>-0.14000000000000001</v>
      </c>
      <c r="I538" s="3">
        <f t="shared" si="151"/>
        <v>238</v>
      </c>
      <c r="J538" s="58">
        <f t="shared" si="154"/>
        <v>-1.8</v>
      </c>
      <c r="K538" s="81">
        <v>9597.9</v>
      </c>
      <c r="L538" s="112">
        <f t="shared" si="158"/>
        <v>9.8000000000000007</v>
      </c>
      <c r="M538" s="58">
        <f t="shared" si="155"/>
        <v>0.12</v>
      </c>
      <c r="N538" s="119">
        <v>5.2359999999999998</v>
      </c>
      <c r="O538" s="59">
        <f t="shared" si="159"/>
        <v>187</v>
      </c>
      <c r="P538" s="58">
        <f t="shared" si="156"/>
        <v>0.02</v>
      </c>
      <c r="Q538" s="64">
        <f t="shared" si="160"/>
        <v>-1.94</v>
      </c>
      <c r="R538" s="64">
        <f t="shared" si="157"/>
        <v>0.13999999999999999</v>
      </c>
      <c r="S538" s="26">
        <f t="shared" si="161"/>
        <v>2</v>
      </c>
      <c r="T538" s="26">
        <f t="shared" si="166"/>
        <v>10</v>
      </c>
      <c r="U538" s="23">
        <f t="shared" si="162"/>
        <v>0</v>
      </c>
      <c r="V538" s="19">
        <f t="shared" si="163"/>
        <v>0</v>
      </c>
      <c r="W538" s="23">
        <f t="shared" si="164"/>
        <v>0</v>
      </c>
      <c r="X538" s="17" t="str">
        <f t="shared" si="165"/>
        <v>ВА</v>
      </c>
      <c r="Y538" s="1"/>
    </row>
    <row r="539" spans="2:26" ht="15" outlineLevel="2" x14ac:dyDescent="0.25">
      <c r="B539" s="176">
        <v>502</v>
      </c>
      <c r="C539" s="178" t="s">
        <v>541</v>
      </c>
      <c r="D539" s="170">
        <v>754.54</v>
      </c>
      <c r="E539" s="5">
        <v>658.93</v>
      </c>
      <c r="F539" s="13">
        <v>310.61</v>
      </c>
      <c r="G539" s="10">
        <f t="shared" si="152"/>
        <v>0.87</v>
      </c>
      <c r="H539" s="58">
        <f t="shared" si="153"/>
        <v>-0.13</v>
      </c>
      <c r="I539" s="3">
        <f t="shared" si="151"/>
        <v>172</v>
      </c>
      <c r="J539" s="58">
        <f t="shared" si="154"/>
        <v>-1.02</v>
      </c>
      <c r="K539" s="81">
        <v>5163.3</v>
      </c>
      <c r="L539" s="112">
        <f t="shared" si="158"/>
        <v>7.8</v>
      </c>
      <c r="M539" s="58">
        <f t="shared" si="155"/>
        <v>0.3</v>
      </c>
      <c r="N539" s="119">
        <v>2.552</v>
      </c>
      <c r="O539" s="59">
        <f t="shared" si="159"/>
        <v>258</v>
      </c>
      <c r="P539" s="58">
        <f t="shared" si="156"/>
        <v>0.41</v>
      </c>
      <c r="Q539" s="64">
        <f t="shared" si="160"/>
        <v>-1.1499999999999999</v>
      </c>
      <c r="R539" s="64">
        <f t="shared" si="157"/>
        <v>0.71</v>
      </c>
      <c r="S539" s="26">
        <f t="shared" si="161"/>
        <v>2</v>
      </c>
      <c r="T539" s="26">
        <f t="shared" si="166"/>
        <v>10</v>
      </c>
      <c r="U539" s="23">
        <f t="shared" si="162"/>
        <v>0</v>
      </c>
      <c r="V539" s="19">
        <f t="shared" si="163"/>
        <v>0</v>
      </c>
      <c r="W539" s="23">
        <f t="shared" si="164"/>
        <v>0</v>
      </c>
      <c r="X539" s="17" t="str">
        <f t="shared" si="165"/>
        <v>ВА</v>
      </c>
      <c r="Y539" s="1"/>
      <c r="Z539" s="160"/>
    </row>
    <row r="540" spans="2:26" ht="15" outlineLevel="2" x14ac:dyDescent="0.25">
      <c r="B540" s="176">
        <v>503</v>
      </c>
      <c r="C540" s="178" t="s">
        <v>542</v>
      </c>
      <c r="D540" s="170">
        <v>312.16000000000003</v>
      </c>
      <c r="E540" s="5">
        <v>263.38</v>
      </c>
      <c r="F540" s="13">
        <v>243.79</v>
      </c>
      <c r="G540" s="10">
        <f t="shared" si="152"/>
        <v>0.84</v>
      </c>
      <c r="H540" s="58">
        <f t="shared" si="153"/>
        <v>-0.16000000000000003</v>
      </c>
      <c r="I540" s="3">
        <f t="shared" si="151"/>
        <v>338</v>
      </c>
      <c r="J540" s="58">
        <f t="shared" si="154"/>
        <v>-2.97</v>
      </c>
      <c r="K540" s="81">
        <v>4646.6000000000004</v>
      </c>
      <c r="L540" s="112">
        <f t="shared" si="158"/>
        <v>17.600000000000001</v>
      </c>
      <c r="M540" s="58">
        <f t="shared" si="155"/>
        <v>-0.59</v>
      </c>
      <c r="N540" s="119">
        <v>2.036</v>
      </c>
      <c r="O540" s="59">
        <f t="shared" si="159"/>
        <v>129</v>
      </c>
      <c r="P540" s="58">
        <f t="shared" si="156"/>
        <v>-0.3</v>
      </c>
      <c r="Q540" s="64">
        <f t="shared" si="160"/>
        <v>-3.1300000000000003</v>
      </c>
      <c r="R540" s="64">
        <f t="shared" si="157"/>
        <v>-0.8899999999999999</v>
      </c>
      <c r="S540" s="26">
        <f t="shared" si="161"/>
        <v>2</v>
      </c>
      <c r="T540" s="26">
        <f t="shared" si="166"/>
        <v>20</v>
      </c>
      <c r="U540" s="23">
        <f t="shared" si="162"/>
        <v>0</v>
      </c>
      <c r="V540" s="19">
        <f t="shared" si="163"/>
        <v>0</v>
      </c>
      <c r="W540" s="23" t="str">
        <f t="shared" si="164"/>
        <v>ВВ</v>
      </c>
      <c r="X540" s="17">
        <f t="shared" si="165"/>
        <v>0</v>
      </c>
      <c r="Y540" s="1"/>
      <c r="Z540" s="160"/>
    </row>
    <row r="541" spans="2:26" ht="15" outlineLevel="2" x14ac:dyDescent="0.25">
      <c r="B541" s="176">
        <v>504</v>
      </c>
      <c r="C541" s="178" t="s">
        <v>543</v>
      </c>
      <c r="D541" s="170">
        <v>353.83</v>
      </c>
      <c r="E541" s="5">
        <v>301.39999999999998</v>
      </c>
      <c r="F541" s="13">
        <v>137.43</v>
      </c>
      <c r="G541" s="10">
        <f t="shared" si="152"/>
        <v>0.85</v>
      </c>
      <c r="H541" s="58">
        <f t="shared" si="153"/>
        <v>-0.15000000000000002</v>
      </c>
      <c r="I541" s="3">
        <f t="shared" si="151"/>
        <v>166</v>
      </c>
      <c r="J541" s="58">
        <f t="shared" si="154"/>
        <v>-0.95</v>
      </c>
      <c r="K541" s="81">
        <v>4588.7</v>
      </c>
      <c r="L541" s="112">
        <f t="shared" si="158"/>
        <v>15.2</v>
      </c>
      <c r="M541" s="58">
        <f t="shared" si="155"/>
        <v>-0.37</v>
      </c>
      <c r="N541" s="119">
        <v>1.96</v>
      </c>
      <c r="O541" s="59">
        <f t="shared" si="159"/>
        <v>154</v>
      </c>
      <c r="P541" s="58">
        <f t="shared" si="156"/>
        <v>-0.16</v>
      </c>
      <c r="Q541" s="64">
        <f t="shared" si="160"/>
        <v>-1.1000000000000001</v>
      </c>
      <c r="R541" s="64">
        <f t="shared" si="157"/>
        <v>-0.53</v>
      </c>
      <c r="S541" s="26">
        <f t="shared" si="161"/>
        <v>2</v>
      </c>
      <c r="T541" s="26">
        <f t="shared" si="166"/>
        <v>20</v>
      </c>
      <c r="U541" s="23">
        <f t="shared" si="162"/>
        <v>0</v>
      </c>
      <c r="V541" s="19">
        <f t="shared" si="163"/>
        <v>0</v>
      </c>
      <c r="W541" s="23" t="str">
        <f t="shared" si="164"/>
        <v>ВВ</v>
      </c>
      <c r="X541" s="17">
        <f t="shared" si="165"/>
        <v>0</v>
      </c>
      <c r="Y541" s="1"/>
    </row>
    <row r="542" spans="2:26" ht="15" outlineLevel="2" x14ac:dyDescent="0.25">
      <c r="B542" s="176">
        <v>505</v>
      </c>
      <c r="C542" s="178" t="s">
        <v>544</v>
      </c>
      <c r="D542" s="170">
        <v>596.59</v>
      </c>
      <c r="E542" s="5">
        <v>498.24</v>
      </c>
      <c r="F542" s="13">
        <v>202.35</v>
      </c>
      <c r="G542" s="10">
        <f t="shared" si="152"/>
        <v>0.84</v>
      </c>
      <c r="H542" s="58">
        <f t="shared" si="153"/>
        <v>-0.16000000000000003</v>
      </c>
      <c r="I542" s="3">
        <f t="shared" si="151"/>
        <v>148</v>
      </c>
      <c r="J542" s="58">
        <f t="shared" si="154"/>
        <v>-0.74</v>
      </c>
      <c r="K542" s="81">
        <v>6918</v>
      </c>
      <c r="L542" s="112">
        <f t="shared" si="158"/>
        <v>13.9</v>
      </c>
      <c r="M542" s="58">
        <f t="shared" si="155"/>
        <v>-0.25</v>
      </c>
      <c r="N542" s="119">
        <v>2.976</v>
      </c>
      <c r="O542" s="59">
        <f t="shared" si="159"/>
        <v>167</v>
      </c>
      <c r="P542" s="58">
        <f t="shared" si="156"/>
        <v>-0.09</v>
      </c>
      <c r="Q542" s="64">
        <f t="shared" si="160"/>
        <v>-0.9</v>
      </c>
      <c r="R542" s="64">
        <f t="shared" si="157"/>
        <v>-0.33999999999999997</v>
      </c>
      <c r="S542" s="26">
        <f t="shared" si="161"/>
        <v>2</v>
      </c>
      <c r="T542" s="26">
        <f t="shared" si="166"/>
        <v>20</v>
      </c>
      <c r="U542" s="23">
        <f t="shared" si="162"/>
        <v>0</v>
      </c>
      <c r="V542" s="19">
        <f t="shared" si="163"/>
        <v>0</v>
      </c>
      <c r="W542" s="23" t="str">
        <f t="shared" si="164"/>
        <v>ВВ</v>
      </c>
      <c r="X542" s="17">
        <f t="shared" si="165"/>
        <v>0</v>
      </c>
      <c r="Y542" s="1"/>
    </row>
    <row r="543" spans="2:26" ht="15" outlineLevel="2" x14ac:dyDescent="0.25">
      <c r="B543" s="176">
        <v>506</v>
      </c>
      <c r="C543" s="178" t="s">
        <v>545</v>
      </c>
      <c r="D543" s="170">
        <v>910.24</v>
      </c>
      <c r="E543" s="5">
        <v>799.91</v>
      </c>
      <c r="F543" s="13">
        <v>216.34</v>
      </c>
      <c r="G543" s="10">
        <f t="shared" si="152"/>
        <v>0.88</v>
      </c>
      <c r="H543" s="58">
        <f t="shared" si="153"/>
        <v>-0.12</v>
      </c>
      <c r="I543" s="3">
        <f t="shared" si="151"/>
        <v>99</v>
      </c>
      <c r="J543" s="58">
        <f t="shared" si="154"/>
        <v>-0.16</v>
      </c>
      <c r="K543" s="81">
        <v>5480.6</v>
      </c>
      <c r="L543" s="112">
        <f t="shared" si="158"/>
        <v>6.9</v>
      </c>
      <c r="M543" s="58">
        <f t="shared" si="155"/>
        <v>0.38</v>
      </c>
      <c r="N543" s="119">
        <v>3.1560000000000001</v>
      </c>
      <c r="O543" s="59">
        <f t="shared" si="159"/>
        <v>253</v>
      </c>
      <c r="P543" s="58">
        <f t="shared" si="156"/>
        <v>0.38</v>
      </c>
      <c r="Q543" s="64">
        <f t="shared" si="160"/>
        <v>-0.28000000000000003</v>
      </c>
      <c r="R543" s="64">
        <f t="shared" si="157"/>
        <v>0.76</v>
      </c>
      <c r="S543" s="26">
        <f t="shared" si="161"/>
        <v>2</v>
      </c>
      <c r="T543" s="26">
        <f t="shared" si="166"/>
        <v>10</v>
      </c>
      <c r="U543" s="23">
        <f t="shared" si="162"/>
        <v>0</v>
      </c>
      <c r="V543" s="19">
        <f t="shared" si="163"/>
        <v>0</v>
      </c>
      <c r="W543" s="23">
        <f t="shared" si="164"/>
        <v>0</v>
      </c>
      <c r="X543" s="17" t="str">
        <f t="shared" si="165"/>
        <v>ВА</v>
      </c>
      <c r="Y543" s="1"/>
    </row>
    <row r="544" spans="2:26" ht="15" outlineLevel="2" x14ac:dyDescent="0.25">
      <c r="B544" s="176">
        <v>507</v>
      </c>
      <c r="C544" s="178" t="s">
        <v>546</v>
      </c>
      <c r="D544" s="170">
        <v>515.58000000000004</v>
      </c>
      <c r="E544" s="5">
        <v>379.35</v>
      </c>
      <c r="F544" s="13">
        <v>325.22000000000003</v>
      </c>
      <c r="G544" s="10">
        <f t="shared" si="152"/>
        <v>0.74</v>
      </c>
      <c r="H544" s="58">
        <f t="shared" si="153"/>
        <v>-0.26</v>
      </c>
      <c r="I544" s="3">
        <f t="shared" si="151"/>
        <v>313</v>
      </c>
      <c r="J544" s="58">
        <f t="shared" si="154"/>
        <v>-2.68</v>
      </c>
      <c r="K544" s="81">
        <v>4323.5</v>
      </c>
      <c r="L544" s="112">
        <f t="shared" si="158"/>
        <v>11.4</v>
      </c>
      <c r="M544" s="58">
        <f t="shared" si="155"/>
        <v>-0.03</v>
      </c>
      <c r="N544" s="119">
        <v>1.9279999999999999</v>
      </c>
      <c r="O544" s="59">
        <f t="shared" si="159"/>
        <v>197</v>
      </c>
      <c r="P544" s="58">
        <f t="shared" si="156"/>
        <v>0.08</v>
      </c>
      <c r="Q544" s="64">
        <f t="shared" si="160"/>
        <v>-2.9400000000000004</v>
      </c>
      <c r="R544" s="64">
        <f t="shared" si="157"/>
        <v>0.05</v>
      </c>
      <c r="S544" s="26">
        <f t="shared" si="161"/>
        <v>2</v>
      </c>
      <c r="T544" s="26">
        <f t="shared" si="166"/>
        <v>10</v>
      </c>
      <c r="U544" s="23">
        <f t="shared" si="162"/>
        <v>0</v>
      </c>
      <c r="V544" s="19">
        <f t="shared" si="163"/>
        <v>0</v>
      </c>
      <c r="W544" s="23">
        <f t="shared" si="164"/>
        <v>0</v>
      </c>
      <c r="X544" s="17" t="str">
        <f t="shared" si="165"/>
        <v>ВА</v>
      </c>
      <c r="Y544" s="1"/>
    </row>
    <row r="545" spans="2:25" ht="15" outlineLevel="2" x14ac:dyDescent="0.25">
      <c r="B545" s="176">
        <v>508</v>
      </c>
      <c r="C545" s="178" t="s">
        <v>547</v>
      </c>
      <c r="D545" s="170">
        <v>1432.95</v>
      </c>
      <c r="E545" s="5">
        <v>1361.29</v>
      </c>
      <c r="F545" s="13">
        <v>189.66</v>
      </c>
      <c r="G545" s="10">
        <f t="shared" si="152"/>
        <v>0.95</v>
      </c>
      <c r="H545" s="58">
        <f t="shared" si="153"/>
        <v>-5.0000000000000044E-2</v>
      </c>
      <c r="I545" s="3">
        <f t="shared" si="151"/>
        <v>51</v>
      </c>
      <c r="J545" s="58">
        <f t="shared" si="154"/>
        <v>0.4</v>
      </c>
      <c r="K545" s="81">
        <v>5628.3</v>
      </c>
      <c r="L545" s="112">
        <f t="shared" si="158"/>
        <v>4.0999999999999996</v>
      </c>
      <c r="M545" s="58">
        <f t="shared" si="155"/>
        <v>0.63</v>
      </c>
      <c r="N545" s="119">
        <v>1.988</v>
      </c>
      <c r="O545" s="59">
        <f t="shared" si="159"/>
        <v>685</v>
      </c>
      <c r="P545" s="58">
        <f t="shared" si="156"/>
        <v>2.74</v>
      </c>
      <c r="Q545" s="64">
        <f t="shared" si="160"/>
        <v>0.35</v>
      </c>
      <c r="R545" s="64">
        <f t="shared" si="157"/>
        <v>3.37</v>
      </c>
      <c r="S545" s="26">
        <f t="shared" si="161"/>
        <v>1</v>
      </c>
      <c r="T545" s="26">
        <f t="shared" si="166"/>
        <v>10</v>
      </c>
      <c r="U545" s="23">
        <f t="shared" si="162"/>
        <v>0</v>
      </c>
      <c r="V545" s="19" t="str">
        <f t="shared" si="163"/>
        <v>АА</v>
      </c>
      <c r="W545" s="23">
        <f t="shared" si="164"/>
        <v>0</v>
      </c>
      <c r="X545" s="17">
        <f t="shared" si="165"/>
        <v>0</v>
      </c>
      <c r="Y545" s="1"/>
    </row>
    <row r="546" spans="2:25" ht="15" outlineLevel="2" x14ac:dyDescent="0.25">
      <c r="B546" s="176">
        <v>509</v>
      </c>
      <c r="C546" s="178" t="s">
        <v>548</v>
      </c>
      <c r="D546" s="170">
        <v>772.74</v>
      </c>
      <c r="E546" s="5">
        <v>625.24</v>
      </c>
      <c r="F546" s="13">
        <v>262.51</v>
      </c>
      <c r="G546" s="10">
        <f t="shared" si="152"/>
        <v>0.81</v>
      </c>
      <c r="H546" s="58">
        <f t="shared" si="153"/>
        <v>-0.18999999999999995</v>
      </c>
      <c r="I546" s="3">
        <f t="shared" si="151"/>
        <v>153</v>
      </c>
      <c r="J546" s="58">
        <f t="shared" si="154"/>
        <v>-0.8</v>
      </c>
      <c r="K546" s="81">
        <v>9156.2000000000007</v>
      </c>
      <c r="L546" s="112">
        <f t="shared" si="158"/>
        <v>14.6</v>
      </c>
      <c r="M546" s="58">
        <f t="shared" si="155"/>
        <v>-0.32</v>
      </c>
      <c r="N546" s="119">
        <v>6.0919999999999996</v>
      </c>
      <c r="O546" s="59">
        <f t="shared" si="159"/>
        <v>103</v>
      </c>
      <c r="P546" s="58">
        <f t="shared" si="156"/>
        <v>-0.44</v>
      </c>
      <c r="Q546" s="64">
        <f t="shared" si="160"/>
        <v>-0.99</v>
      </c>
      <c r="R546" s="64">
        <f t="shared" si="157"/>
        <v>-0.76</v>
      </c>
      <c r="S546" s="26">
        <f t="shared" si="161"/>
        <v>2</v>
      </c>
      <c r="T546" s="26">
        <f t="shared" si="166"/>
        <v>20</v>
      </c>
      <c r="U546" s="23">
        <f t="shared" si="162"/>
        <v>0</v>
      </c>
      <c r="V546" s="19">
        <f t="shared" si="163"/>
        <v>0</v>
      </c>
      <c r="W546" s="23" t="str">
        <f t="shared" si="164"/>
        <v>ВВ</v>
      </c>
      <c r="X546" s="17">
        <f t="shared" si="165"/>
        <v>0</v>
      </c>
      <c r="Y546" s="1"/>
    </row>
    <row r="547" spans="2:25" ht="15" outlineLevel="2" x14ac:dyDescent="0.25">
      <c r="B547" s="176">
        <v>510</v>
      </c>
      <c r="C547" s="178" t="s">
        <v>549</v>
      </c>
      <c r="D547" s="170">
        <v>2222.9699999999998</v>
      </c>
      <c r="E547" s="5">
        <v>2017.55</v>
      </c>
      <c r="F547" s="13">
        <v>785.43</v>
      </c>
      <c r="G547" s="10">
        <f t="shared" si="152"/>
        <v>0.91</v>
      </c>
      <c r="H547" s="58">
        <f t="shared" si="153"/>
        <v>-8.9999999999999969E-2</v>
      </c>
      <c r="I547" s="3">
        <f t="shared" si="151"/>
        <v>142</v>
      </c>
      <c r="J547" s="58">
        <f t="shared" si="154"/>
        <v>-0.67</v>
      </c>
      <c r="K547" s="81">
        <v>19814.900000000001</v>
      </c>
      <c r="L547" s="112">
        <f t="shared" ref="L547:L554" si="167">ROUND(K547/E547,1)</f>
        <v>9.8000000000000007</v>
      </c>
      <c r="M547" s="58">
        <f t="shared" si="155"/>
        <v>0.12</v>
      </c>
      <c r="N547" s="119">
        <v>11.26</v>
      </c>
      <c r="O547" s="59">
        <f t="shared" ref="O547:O578" si="168">ROUND((E547/N547),0)</f>
        <v>179</v>
      </c>
      <c r="P547" s="58">
        <f t="shared" si="156"/>
        <v>-0.02</v>
      </c>
      <c r="Q547" s="64">
        <f t="shared" ref="Q547:Q578" si="169">H547+J547</f>
        <v>-0.76</v>
      </c>
      <c r="R547" s="64">
        <f t="shared" si="157"/>
        <v>9.9999999999999992E-2</v>
      </c>
      <c r="S547" s="26">
        <f t="shared" si="161"/>
        <v>2</v>
      </c>
      <c r="T547" s="26">
        <f t="shared" si="166"/>
        <v>10</v>
      </c>
      <c r="U547" s="23">
        <f t="shared" si="162"/>
        <v>0</v>
      </c>
      <c r="V547" s="19">
        <f t="shared" si="163"/>
        <v>0</v>
      </c>
      <c r="W547" s="23">
        <f t="shared" si="164"/>
        <v>0</v>
      </c>
      <c r="X547" s="17" t="str">
        <f t="shared" si="165"/>
        <v>ВА</v>
      </c>
      <c r="Y547" s="1"/>
    </row>
    <row r="548" spans="2:25" ht="15" outlineLevel="2" x14ac:dyDescent="0.25">
      <c r="B548" s="176">
        <v>511</v>
      </c>
      <c r="C548" s="178" t="s">
        <v>550</v>
      </c>
      <c r="D548" s="170">
        <v>1271.3599999999999</v>
      </c>
      <c r="E548" s="5">
        <v>1163.8399999999999</v>
      </c>
      <c r="F548" s="13">
        <v>314.52</v>
      </c>
      <c r="G548" s="10">
        <f t="shared" si="152"/>
        <v>0.92</v>
      </c>
      <c r="H548" s="58">
        <f t="shared" si="153"/>
        <v>-7.999999999999996E-2</v>
      </c>
      <c r="I548" s="3">
        <f t="shared" si="151"/>
        <v>99</v>
      </c>
      <c r="J548" s="58">
        <f t="shared" si="154"/>
        <v>-0.16</v>
      </c>
      <c r="K548" s="81">
        <v>6266.6</v>
      </c>
      <c r="L548" s="112">
        <f t="shared" si="167"/>
        <v>5.4</v>
      </c>
      <c r="M548" s="58">
        <f t="shared" si="155"/>
        <v>0.51</v>
      </c>
      <c r="N548" s="119">
        <v>2.944</v>
      </c>
      <c r="O548" s="59">
        <f t="shared" si="168"/>
        <v>395</v>
      </c>
      <c r="P548" s="58">
        <f t="shared" si="156"/>
        <v>1.1599999999999999</v>
      </c>
      <c r="Q548" s="64">
        <f t="shared" si="169"/>
        <v>-0.23999999999999996</v>
      </c>
      <c r="R548" s="64">
        <f t="shared" si="157"/>
        <v>1.67</v>
      </c>
      <c r="S548" s="26">
        <f t="shared" si="161"/>
        <v>2</v>
      </c>
      <c r="T548" s="26">
        <f t="shared" si="166"/>
        <v>10</v>
      </c>
      <c r="U548" s="23">
        <f t="shared" si="162"/>
        <v>0</v>
      </c>
      <c r="V548" s="19">
        <f t="shared" si="163"/>
        <v>0</v>
      </c>
      <c r="W548" s="23">
        <f t="shared" si="164"/>
        <v>0</v>
      </c>
      <c r="X548" s="17" t="str">
        <f t="shared" si="165"/>
        <v>ВА</v>
      </c>
      <c r="Y548" s="1"/>
    </row>
    <row r="549" spans="2:25" ht="15" outlineLevel="2" x14ac:dyDescent="0.25">
      <c r="B549" s="176">
        <v>512</v>
      </c>
      <c r="C549" s="178" t="s">
        <v>551</v>
      </c>
      <c r="D549" s="170">
        <v>438.58</v>
      </c>
      <c r="E549" s="5">
        <v>276.49</v>
      </c>
      <c r="F549" s="13">
        <v>306.08999999999997</v>
      </c>
      <c r="G549" s="10">
        <f t="shared" si="152"/>
        <v>0.63</v>
      </c>
      <c r="H549" s="58">
        <f t="shared" si="153"/>
        <v>-0.37</v>
      </c>
      <c r="I549" s="3">
        <f t="shared" si="151"/>
        <v>404</v>
      </c>
      <c r="J549" s="58">
        <f t="shared" si="154"/>
        <v>-3.75</v>
      </c>
      <c r="K549" s="81">
        <v>5225.3999999999996</v>
      </c>
      <c r="L549" s="112">
        <f t="shared" si="167"/>
        <v>18.899999999999999</v>
      </c>
      <c r="M549" s="58">
        <f t="shared" si="155"/>
        <v>-0.7</v>
      </c>
      <c r="N549" s="119">
        <v>2.2200000000000002</v>
      </c>
      <c r="O549" s="59">
        <f t="shared" si="168"/>
        <v>125</v>
      </c>
      <c r="P549" s="58">
        <f t="shared" si="156"/>
        <v>-0.32</v>
      </c>
      <c r="Q549" s="64">
        <f t="shared" si="169"/>
        <v>-4.12</v>
      </c>
      <c r="R549" s="64">
        <f t="shared" si="157"/>
        <v>-1.02</v>
      </c>
      <c r="S549" s="26">
        <f t="shared" si="161"/>
        <v>2</v>
      </c>
      <c r="T549" s="26">
        <f t="shared" si="166"/>
        <v>20</v>
      </c>
      <c r="U549" s="23">
        <f t="shared" si="162"/>
        <v>0</v>
      </c>
      <c r="V549" s="19">
        <f t="shared" si="163"/>
        <v>0</v>
      </c>
      <c r="W549" s="23" t="str">
        <f t="shared" si="164"/>
        <v>ВВ</v>
      </c>
      <c r="X549" s="17">
        <f t="shared" si="165"/>
        <v>0</v>
      </c>
      <c r="Y549" s="1"/>
    </row>
    <row r="550" spans="2:25" ht="15" outlineLevel="2" x14ac:dyDescent="0.25">
      <c r="B550" s="176">
        <v>513</v>
      </c>
      <c r="C550" s="178" t="s">
        <v>552</v>
      </c>
      <c r="D550" s="170">
        <v>388.76</v>
      </c>
      <c r="E550" s="5">
        <v>398.68</v>
      </c>
      <c r="F550" s="13">
        <v>141.08000000000001</v>
      </c>
      <c r="G550" s="10">
        <f t="shared" si="152"/>
        <v>1.03</v>
      </c>
      <c r="H550" s="58">
        <f t="shared" si="153"/>
        <v>3.0000000000000027E-2</v>
      </c>
      <c r="I550" s="3">
        <f t="shared" ref="I550:I613" si="170">ROUND(F550/E550*365,0)</f>
        <v>129</v>
      </c>
      <c r="J550" s="58">
        <f t="shared" si="154"/>
        <v>-0.52</v>
      </c>
      <c r="K550" s="81">
        <v>5808.9</v>
      </c>
      <c r="L550" s="112">
        <f t="shared" si="167"/>
        <v>14.6</v>
      </c>
      <c r="M550" s="58">
        <f t="shared" si="155"/>
        <v>-0.32</v>
      </c>
      <c r="N550" s="119">
        <v>3.1880000000000002</v>
      </c>
      <c r="O550" s="59">
        <f t="shared" si="168"/>
        <v>125</v>
      </c>
      <c r="P550" s="58">
        <f t="shared" si="156"/>
        <v>-0.32</v>
      </c>
      <c r="Q550" s="64">
        <f t="shared" si="169"/>
        <v>-0.49</v>
      </c>
      <c r="R550" s="64">
        <f t="shared" si="157"/>
        <v>-0.64</v>
      </c>
      <c r="S550" s="26">
        <f t="shared" si="161"/>
        <v>2</v>
      </c>
      <c r="T550" s="26">
        <f t="shared" si="166"/>
        <v>20</v>
      </c>
      <c r="U550" s="23">
        <f t="shared" si="162"/>
        <v>0</v>
      </c>
      <c r="V550" s="19">
        <f t="shared" si="163"/>
        <v>0</v>
      </c>
      <c r="W550" s="23" t="str">
        <f t="shared" si="164"/>
        <v>ВВ</v>
      </c>
      <c r="X550" s="17">
        <f t="shared" si="165"/>
        <v>0</v>
      </c>
      <c r="Y550" s="1"/>
    </row>
    <row r="551" spans="2:25" ht="15" outlineLevel="2" x14ac:dyDescent="0.25">
      <c r="B551" s="176">
        <v>514</v>
      </c>
      <c r="C551" s="178" t="s">
        <v>553</v>
      </c>
      <c r="D551" s="170">
        <v>241.22</v>
      </c>
      <c r="E551" s="5">
        <v>107.06</v>
      </c>
      <c r="F551" s="13">
        <v>211.16</v>
      </c>
      <c r="G551" s="10">
        <f t="shared" ref="G551:G613" si="171">IF(E551&gt;0,ROUND((E551/D551),2),0)</f>
        <v>0.44</v>
      </c>
      <c r="H551" s="58">
        <f t="shared" ref="H551:H613" si="172">G551-$G$37</f>
        <v>-0.56000000000000005</v>
      </c>
      <c r="I551" s="3">
        <f t="shared" si="170"/>
        <v>720</v>
      </c>
      <c r="J551" s="58">
        <f t="shared" ref="J551:J613" si="173">-(ROUND(I551/$I$37-100%,2))</f>
        <v>-7.46</v>
      </c>
      <c r="K551" s="81">
        <v>4546.8999999999996</v>
      </c>
      <c r="L551" s="112">
        <f t="shared" si="167"/>
        <v>42.5</v>
      </c>
      <c r="M551" s="58">
        <f t="shared" ref="M551:M613" si="174">-ROUND(L551/$L$37-100%,2)</f>
        <v>-2.83</v>
      </c>
      <c r="N551" s="119">
        <v>1.6</v>
      </c>
      <c r="O551" s="59">
        <f t="shared" si="168"/>
        <v>67</v>
      </c>
      <c r="P551" s="58">
        <f t="shared" ref="P551:P613" si="175">ROUND(O551/$O$37-100%,2)</f>
        <v>-0.63</v>
      </c>
      <c r="Q551" s="64">
        <f t="shared" si="169"/>
        <v>-8.02</v>
      </c>
      <c r="R551" s="64">
        <f t="shared" si="157"/>
        <v>-3.46</v>
      </c>
      <c r="S551" s="26">
        <f t="shared" si="161"/>
        <v>2</v>
      </c>
      <c r="T551" s="26">
        <f t="shared" si="166"/>
        <v>20</v>
      </c>
      <c r="U551" s="23">
        <f t="shared" si="162"/>
        <v>0</v>
      </c>
      <c r="V551" s="19">
        <f t="shared" si="163"/>
        <v>0</v>
      </c>
      <c r="W551" s="23" t="str">
        <f t="shared" si="164"/>
        <v>ВВ</v>
      </c>
      <c r="X551" s="17">
        <f t="shared" si="165"/>
        <v>0</v>
      </c>
      <c r="Y551" s="1"/>
    </row>
    <row r="552" spans="2:25" ht="15" outlineLevel="2" x14ac:dyDescent="0.25">
      <c r="B552" s="176">
        <v>515</v>
      </c>
      <c r="C552" s="178" t="s">
        <v>554</v>
      </c>
      <c r="D552" s="170">
        <v>483.12</v>
      </c>
      <c r="E552" s="5">
        <v>439.66</v>
      </c>
      <c r="F552" s="13">
        <v>219.46</v>
      </c>
      <c r="G552" s="10">
        <f t="shared" si="171"/>
        <v>0.91</v>
      </c>
      <c r="H552" s="58">
        <f t="shared" si="172"/>
        <v>-8.9999999999999969E-2</v>
      </c>
      <c r="I552" s="3">
        <f t="shared" si="170"/>
        <v>182</v>
      </c>
      <c r="J552" s="58">
        <f t="shared" si="173"/>
        <v>-1.1399999999999999</v>
      </c>
      <c r="K552" s="81">
        <v>5958.1</v>
      </c>
      <c r="L552" s="112">
        <f t="shared" si="167"/>
        <v>13.6</v>
      </c>
      <c r="M552" s="58">
        <f t="shared" si="174"/>
        <v>-0.23</v>
      </c>
      <c r="N552" s="119">
        <v>3.012</v>
      </c>
      <c r="O552" s="59">
        <f t="shared" si="168"/>
        <v>146</v>
      </c>
      <c r="P552" s="58">
        <f t="shared" si="175"/>
        <v>-0.2</v>
      </c>
      <c r="Q552" s="64">
        <f t="shared" si="169"/>
        <v>-1.23</v>
      </c>
      <c r="R552" s="64">
        <f t="shared" si="157"/>
        <v>-0.43000000000000005</v>
      </c>
      <c r="S552" s="26">
        <f t="shared" si="161"/>
        <v>2</v>
      </c>
      <c r="T552" s="26">
        <f t="shared" si="166"/>
        <v>20</v>
      </c>
      <c r="U552" s="23">
        <f t="shared" si="162"/>
        <v>0</v>
      </c>
      <c r="V552" s="19">
        <f t="shared" si="163"/>
        <v>0</v>
      </c>
      <c r="W552" s="23" t="str">
        <f t="shared" si="164"/>
        <v>ВВ</v>
      </c>
      <c r="X552" s="17">
        <f t="shared" si="165"/>
        <v>0</v>
      </c>
      <c r="Y552" s="1"/>
    </row>
    <row r="553" spans="2:25" ht="15" outlineLevel="2" x14ac:dyDescent="0.25">
      <c r="B553" s="176">
        <v>516</v>
      </c>
      <c r="C553" s="178" t="s">
        <v>555</v>
      </c>
      <c r="D553" s="170">
        <v>980.04</v>
      </c>
      <c r="E553" s="5">
        <v>841.42</v>
      </c>
      <c r="F553" s="13">
        <v>280.62</v>
      </c>
      <c r="G553" s="10">
        <f t="shared" si="171"/>
        <v>0.86</v>
      </c>
      <c r="H553" s="58">
        <f t="shared" si="172"/>
        <v>-0.14000000000000001</v>
      </c>
      <c r="I553" s="3">
        <f t="shared" si="170"/>
        <v>122</v>
      </c>
      <c r="J553" s="58">
        <f t="shared" si="173"/>
        <v>-0.43</v>
      </c>
      <c r="K553" s="81">
        <v>7961.2</v>
      </c>
      <c r="L553" s="112">
        <f t="shared" si="167"/>
        <v>9.5</v>
      </c>
      <c r="M553" s="58">
        <f t="shared" si="174"/>
        <v>0.14000000000000001</v>
      </c>
      <c r="N553" s="119">
        <v>3.46</v>
      </c>
      <c r="O553" s="59">
        <f t="shared" si="168"/>
        <v>243</v>
      </c>
      <c r="P553" s="58">
        <f t="shared" si="175"/>
        <v>0.33</v>
      </c>
      <c r="Q553" s="64">
        <f t="shared" si="169"/>
        <v>-0.57000000000000006</v>
      </c>
      <c r="R553" s="64">
        <f t="shared" ref="R553:R615" si="176">M553+P553</f>
        <v>0.47000000000000003</v>
      </c>
      <c r="S553" s="26">
        <f t="shared" si="161"/>
        <v>2</v>
      </c>
      <c r="T553" s="26">
        <f t="shared" si="166"/>
        <v>10</v>
      </c>
      <c r="U553" s="23">
        <f t="shared" si="162"/>
        <v>0</v>
      </c>
      <c r="V553" s="19">
        <f t="shared" si="163"/>
        <v>0</v>
      </c>
      <c r="W553" s="23">
        <f t="shared" si="164"/>
        <v>0</v>
      </c>
      <c r="X553" s="17" t="str">
        <f t="shared" si="165"/>
        <v>ВА</v>
      </c>
      <c r="Y553" s="1"/>
    </row>
    <row r="554" spans="2:25" ht="15" outlineLevel="2" x14ac:dyDescent="0.25">
      <c r="B554" s="176">
        <v>517</v>
      </c>
      <c r="C554" s="178" t="s">
        <v>556</v>
      </c>
      <c r="D554" s="170">
        <v>2221.9699999999998</v>
      </c>
      <c r="E554" s="5">
        <v>2020.3</v>
      </c>
      <c r="F554" s="107">
        <v>0</v>
      </c>
      <c r="G554" s="10">
        <f t="shared" si="171"/>
        <v>0.91</v>
      </c>
      <c r="H554" s="58">
        <f t="shared" si="172"/>
        <v>-8.9999999999999969E-2</v>
      </c>
      <c r="I554" s="3">
        <f t="shared" si="170"/>
        <v>0</v>
      </c>
      <c r="J554" s="58">
        <f t="shared" si="173"/>
        <v>1</v>
      </c>
      <c r="K554" s="81">
        <v>8708.5</v>
      </c>
      <c r="L554" s="112">
        <f t="shared" si="167"/>
        <v>4.3</v>
      </c>
      <c r="M554" s="58">
        <f t="shared" si="174"/>
        <v>0.61</v>
      </c>
      <c r="N554" s="119">
        <v>5.2439999999999998</v>
      </c>
      <c r="O554" s="59">
        <f t="shared" si="168"/>
        <v>385</v>
      </c>
      <c r="P554" s="58">
        <f t="shared" si="175"/>
        <v>1.1000000000000001</v>
      </c>
      <c r="Q554" s="64">
        <f t="shared" si="169"/>
        <v>0.91</v>
      </c>
      <c r="R554" s="64">
        <f t="shared" si="176"/>
        <v>1.71</v>
      </c>
      <c r="S554" s="26">
        <f t="shared" si="161"/>
        <v>1</v>
      </c>
      <c r="T554" s="26">
        <f t="shared" si="166"/>
        <v>10</v>
      </c>
      <c r="U554" s="23">
        <f t="shared" si="162"/>
        <v>0</v>
      </c>
      <c r="V554" s="19" t="str">
        <f t="shared" si="163"/>
        <v>АА</v>
      </c>
      <c r="W554" s="23">
        <f t="shared" si="164"/>
        <v>0</v>
      </c>
      <c r="X554" s="17">
        <f t="shared" si="165"/>
        <v>0</v>
      </c>
      <c r="Y554" s="1"/>
    </row>
    <row r="555" spans="2:25" ht="15" outlineLevel="2" x14ac:dyDescent="0.25">
      <c r="B555" s="176">
        <v>518</v>
      </c>
      <c r="C555" s="178" t="s">
        <v>557</v>
      </c>
      <c r="D555" s="170">
        <v>195.08</v>
      </c>
      <c r="E555" s="5">
        <v>121.06</v>
      </c>
      <c r="F555" s="13">
        <v>128.02000000000001</v>
      </c>
      <c r="G555" s="10">
        <f t="shared" si="171"/>
        <v>0.62</v>
      </c>
      <c r="H555" s="58">
        <f t="shared" si="172"/>
        <v>-0.38</v>
      </c>
      <c r="I555" s="3">
        <f t="shared" si="170"/>
        <v>386</v>
      </c>
      <c r="J555" s="58">
        <f t="shared" si="173"/>
        <v>-3.54</v>
      </c>
      <c r="K555" s="81">
        <v>3865.6</v>
      </c>
      <c r="L555" s="112">
        <v>0</v>
      </c>
      <c r="M555" s="58">
        <f t="shared" si="174"/>
        <v>1</v>
      </c>
      <c r="N555" s="119">
        <v>1.38</v>
      </c>
      <c r="O555" s="59">
        <f t="shared" si="168"/>
        <v>88</v>
      </c>
      <c r="P555" s="58">
        <f t="shared" si="175"/>
        <v>-0.52</v>
      </c>
      <c r="Q555" s="64">
        <f t="shared" si="169"/>
        <v>-3.92</v>
      </c>
      <c r="R555" s="64">
        <f t="shared" si="176"/>
        <v>0.48</v>
      </c>
      <c r="S555" s="26">
        <f t="shared" si="161"/>
        <v>2</v>
      </c>
      <c r="T555" s="26">
        <f t="shared" si="166"/>
        <v>10</v>
      </c>
      <c r="U555" s="23">
        <f t="shared" si="162"/>
        <v>0</v>
      </c>
      <c r="V555" s="19">
        <f t="shared" si="163"/>
        <v>0</v>
      </c>
      <c r="W555" s="23">
        <f t="shared" si="164"/>
        <v>0</v>
      </c>
      <c r="X555" s="17" t="str">
        <f t="shared" si="165"/>
        <v>ВА</v>
      </c>
      <c r="Y555" s="1"/>
    </row>
    <row r="556" spans="2:25" ht="15" outlineLevel="2" x14ac:dyDescent="0.25">
      <c r="B556" s="176">
        <v>519</v>
      </c>
      <c r="C556" s="178" t="s">
        <v>558</v>
      </c>
      <c r="D556" s="170">
        <v>349.97</v>
      </c>
      <c r="E556" s="5">
        <v>241.62</v>
      </c>
      <c r="F556" s="13">
        <v>190.35</v>
      </c>
      <c r="G556" s="10">
        <f t="shared" si="171"/>
        <v>0.69</v>
      </c>
      <c r="H556" s="58">
        <f t="shared" si="172"/>
        <v>-0.31000000000000005</v>
      </c>
      <c r="I556" s="3">
        <f t="shared" si="170"/>
        <v>288</v>
      </c>
      <c r="J556" s="58">
        <f t="shared" si="173"/>
        <v>-2.38</v>
      </c>
      <c r="K556" s="81">
        <v>4596.8999999999996</v>
      </c>
      <c r="L556" s="112">
        <f t="shared" ref="L556:L561" si="177">ROUND(K556/E556,1)</f>
        <v>19</v>
      </c>
      <c r="M556" s="58">
        <f t="shared" si="174"/>
        <v>-0.71</v>
      </c>
      <c r="N556" s="119">
        <v>2.0720000000000001</v>
      </c>
      <c r="O556" s="59">
        <f t="shared" si="168"/>
        <v>117</v>
      </c>
      <c r="P556" s="58">
        <f t="shared" si="175"/>
        <v>-0.36</v>
      </c>
      <c r="Q556" s="64">
        <f t="shared" si="169"/>
        <v>-2.69</v>
      </c>
      <c r="R556" s="64">
        <f t="shared" si="176"/>
        <v>-1.0699999999999998</v>
      </c>
      <c r="S556" s="26">
        <f t="shared" si="161"/>
        <v>2</v>
      </c>
      <c r="T556" s="26">
        <f t="shared" si="166"/>
        <v>20</v>
      </c>
      <c r="U556" s="23">
        <f t="shared" si="162"/>
        <v>0</v>
      </c>
      <c r="V556" s="19">
        <f t="shared" si="163"/>
        <v>0</v>
      </c>
      <c r="W556" s="23" t="str">
        <f t="shared" si="164"/>
        <v>ВВ</v>
      </c>
      <c r="X556" s="17">
        <f t="shared" si="165"/>
        <v>0</v>
      </c>
      <c r="Y556" s="1"/>
    </row>
    <row r="557" spans="2:25" ht="15" outlineLevel="2" x14ac:dyDescent="0.25">
      <c r="B557" s="176">
        <v>520</v>
      </c>
      <c r="C557" s="178" t="s">
        <v>559</v>
      </c>
      <c r="D557" s="170">
        <v>7510.97</v>
      </c>
      <c r="E557" s="5">
        <v>6970.9</v>
      </c>
      <c r="F557" s="13">
        <v>2136.0700000000002</v>
      </c>
      <c r="G557" s="10">
        <f t="shared" si="171"/>
        <v>0.93</v>
      </c>
      <c r="H557" s="58">
        <f t="shared" si="172"/>
        <v>-6.9999999999999951E-2</v>
      </c>
      <c r="I557" s="3">
        <f t="shared" si="170"/>
        <v>112</v>
      </c>
      <c r="J557" s="58">
        <f t="shared" si="173"/>
        <v>-0.32</v>
      </c>
      <c r="K557" s="81">
        <v>44526.6</v>
      </c>
      <c r="L557" s="112">
        <f t="shared" si="177"/>
        <v>6.4</v>
      </c>
      <c r="M557" s="58">
        <f t="shared" si="174"/>
        <v>0.42</v>
      </c>
      <c r="N557" s="119">
        <v>30.888000000000002</v>
      </c>
      <c r="O557" s="59">
        <f t="shared" si="168"/>
        <v>226</v>
      </c>
      <c r="P557" s="58">
        <f t="shared" si="175"/>
        <v>0.23</v>
      </c>
      <c r="Q557" s="64">
        <f t="shared" si="169"/>
        <v>-0.38999999999999996</v>
      </c>
      <c r="R557" s="64">
        <f t="shared" si="176"/>
        <v>0.65</v>
      </c>
      <c r="S557" s="26">
        <f t="shared" si="161"/>
        <v>2</v>
      </c>
      <c r="T557" s="26">
        <f t="shared" si="166"/>
        <v>10</v>
      </c>
      <c r="U557" s="23">
        <f t="shared" si="162"/>
        <v>0</v>
      </c>
      <c r="V557" s="19">
        <f t="shared" si="163"/>
        <v>0</v>
      </c>
      <c r="W557" s="23">
        <f t="shared" si="164"/>
        <v>0</v>
      </c>
      <c r="X557" s="17" t="str">
        <f t="shared" si="165"/>
        <v>ВА</v>
      </c>
      <c r="Y557" s="1"/>
    </row>
    <row r="558" spans="2:25" ht="15" outlineLevel="2" x14ac:dyDescent="0.25">
      <c r="B558" s="176">
        <v>521</v>
      </c>
      <c r="C558" s="178" t="s">
        <v>560</v>
      </c>
      <c r="D558" s="170">
        <v>440.27</v>
      </c>
      <c r="E558" s="5">
        <v>372.9</v>
      </c>
      <c r="F558" s="13">
        <v>147.37</v>
      </c>
      <c r="G558" s="10">
        <f t="shared" si="171"/>
        <v>0.85</v>
      </c>
      <c r="H558" s="58">
        <f t="shared" si="172"/>
        <v>-0.15000000000000002</v>
      </c>
      <c r="I558" s="3">
        <f t="shared" si="170"/>
        <v>144</v>
      </c>
      <c r="J558" s="58">
        <f t="shared" si="173"/>
        <v>-0.69</v>
      </c>
      <c r="K558" s="81">
        <v>6051.4</v>
      </c>
      <c r="L558" s="112">
        <f t="shared" si="177"/>
        <v>16.2</v>
      </c>
      <c r="M558" s="58">
        <f t="shared" si="174"/>
        <v>-0.46</v>
      </c>
      <c r="N558" s="119">
        <v>3.1040000000000001</v>
      </c>
      <c r="O558" s="59">
        <f t="shared" si="168"/>
        <v>120</v>
      </c>
      <c r="P558" s="58">
        <f t="shared" si="175"/>
        <v>-0.34</v>
      </c>
      <c r="Q558" s="64">
        <f t="shared" si="169"/>
        <v>-0.84</v>
      </c>
      <c r="R558" s="64">
        <f t="shared" si="176"/>
        <v>-0.8</v>
      </c>
      <c r="S558" s="26">
        <f t="shared" si="161"/>
        <v>2</v>
      </c>
      <c r="T558" s="26">
        <f t="shared" si="166"/>
        <v>20</v>
      </c>
      <c r="U558" s="23">
        <f t="shared" si="162"/>
        <v>0</v>
      </c>
      <c r="V558" s="19">
        <f t="shared" si="163"/>
        <v>0</v>
      </c>
      <c r="W558" s="23" t="str">
        <f t="shared" si="164"/>
        <v>ВВ</v>
      </c>
      <c r="X558" s="17">
        <f t="shared" si="165"/>
        <v>0</v>
      </c>
      <c r="Y558" s="1"/>
    </row>
    <row r="559" spans="2:25" ht="15" outlineLevel="2" x14ac:dyDescent="0.25">
      <c r="B559" s="176">
        <v>522</v>
      </c>
      <c r="C559" s="178" t="s">
        <v>561</v>
      </c>
      <c r="D559" s="170">
        <v>1098.94</v>
      </c>
      <c r="E559" s="5">
        <v>955.56</v>
      </c>
      <c r="F559" s="13">
        <v>294.38</v>
      </c>
      <c r="G559" s="10">
        <f t="shared" si="171"/>
        <v>0.87</v>
      </c>
      <c r="H559" s="58">
        <f t="shared" si="172"/>
        <v>-0.13</v>
      </c>
      <c r="I559" s="3">
        <f t="shared" si="170"/>
        <v>112</v>
      </c>
      <c r="J559" s="58">
        <f t="shared" si="173"/>
        <v>-0.32</v>
      </c>
      <c r="K559" s="81">
        <v>12766.3</v>
      </c>
      <c r="L559" s="112">
        <f t="shared" si="177"/>
        <v>13.4</v>
      </c>
      <c r="M559" s="58">
        <f t="shared" si="174"/>
        <v>-0.21</v>
      </c>
      <c r="N559" s="119">
        <v>8.64</v>
      </c>
      <c r="O559" s="59">
        <f t="shared" si="168"/>
        <v>111</v>
      </c>
      <c r="P559" s="58">
        <f t="shared" si="175"/>
        <v>-0.39</v>
      </c>
      <c r="Q559" s="64">
        <f t="shared" si="169"/>
        <v>-0.45</v>
      </c>
      <c r="R559" s="64">
        <f t="shared" si="176"/>
        <v>-0.6</v>
      </c>
      <c r="S559" s="26">
        <f t="shared" si="161"/>
        <v>2</v>
      </c>
      <c r="T559" s="26">
        <f t="shared" si="166"/>
        <v>20</v>
      </c>
      <c r="U559" s="23">
        <f t="shared" si="162"/>
        <v>0</v>
      </c>
      <c r="V559" s="19">
        <f t="shared" si="163"/>
        <v>0</v>
      </c>
      <c r="W559" s="23" t="str">
        <f t="shared" si="164"/>
        <v>ВВ</v>
      </c>
      <c r="X559" s="17">
        <f t="shared" si="165"/>
        <v>0</v>
      </c>
      <c r="Y559" s="1"/>
    </row>
    <row r="560" spans="2:25" ht="15" outlineLevel="2" x14ac:dyDescent="0.25">
      <c r="B560" s="176">
        <v>523</v>
      </c>
      <c r="C560" s="178" t="s">
        <v>562</v>
      </c>
      <c r="D560" s="170">
        <v>767.91</v>
      </c>
      <c r="E560" s="5">
        <v>666.58</v>
      </c>
      <c r="F560" s="13">
        <v>231.33</v>
      </c>
      <c r="G560" s="10">
        <f t="shared" si="171"/>
        <v>0.87</v>
      </c>
      <c r="H560" s="58">
        <f t="shared" si="172"/>
        <v>-0.13</v>
      </c>
      <c r="I560" s="3">
        <f t="shared" si="170"/>
        <v>127</v>
      </c>
      <c r="J560" s="58">
        <f t="shared" si="173"/>
        <v>-0.49</v>
      </c>
      <c r="K560" s="81">
        <v>6866.7</v>
      </c>
      <c r="L560" s="112">
        <f t="shared" si="177"/>
        <v>10.3</v>
      </c>
      <c r="M560" s="58">
        <f t="shared" si="174"/>
        <v>7.0000000000000007E-2</v>
      </c>
      <c r="N560" s="119">
        <v>4.984</v>
      </c>
      <c r="O560" s="59">
        <f t="shared" si="168"/>
        <v>134</v>
      </c>
      <c r="P560" s="58">
        <f t="shared" si="175"/>
        <v>-0.27</v>
      </c>
      <c r="Q560" s="64">
        <f t="shared" si="169"/>
        <v>-0.62</v>
      </c>
      <c r="R560" s="64">
        <f t="shared" si="176"/>
        <v>-0.2</v>
      </c>
      <c r="S560" s="26">
        <f t="shared" si="161"/>
        <v>2</v>
      </c>
      <c r="T560" s="26">
        <f t="shared" si="166"/>
        <v>20</v>
      </c>
      <c r="U560" s="23">
        <f t="shared" si="162"/>
        <v>0</v>
      </c>
      <c r="V560" s="19">
        <f t="shared" si="163"/>
        <v>0</v>
      </c>
      <c r="W560" s="23" t="str">
        <f t="shared" si="164"/>
        <v>ВВ</v>
      </c>
      <c r="X560" s="17">
        <f t="shared" si="165"/>
        <v>0</v>
      </c>
      <c r="Y560" s="1"/>
    </row>
    <row r="561" spans="2:26" ht="15" outlineLevel="2" x14ac:dyDescent="0.25">
      <c r="B561" s="176">
        <v>524</v>
      </c>
      <c r="C561" s="178" t="s">
        <v>563</v>
      </c>
      <c r="D561" s="170">
        <v>178.08</v>
      </c>
      <c r="E561" s="5">
        <v>141.07</v>
      </c>
      <c r="F561" s="13">
        <v>90.01</v>
      </c>
      <c r="G561" s="10">
        <f t="shared" si="171"/>
        <v>0.79</v>
      </c>
      <c r="H561" s="58">
        <f t="shared" si="172"/>
        <v>-0.20999999999999996</v>
      </c>
      <c r="I561" s="3">
        <f t="shared" si="170"/>
        <v>233</v>
      </c>
      <c r="J561" s="58">
        <f t="shared" si="173"/>
        <v>-1.74</v>
      </c>
      <c r="K561" s="81">
        <v>4283.5</v>
      </c>
      <c r="L561" s="112">
        <f t="shared" si="177"/>
        <v>30.4</v>
      </c>
      <c r="M561" s="58">
        <f t="shared" si="174"/>
        <v>-1.74</v>
      </c>
      <c r="N561" s="119">
        <v>1.8440000000000001</v>
      </c>
      <c r="O561" s="59">
        <f t="shared" si="168"/>
        <v>77</v>
      </c>
      <c r="P561" s="58">
        <f t="shared" si="175"/>
        <v>-0.57999999999999996</v>
      </c>
      <c r="Q561" s="64">
        <f t="shared" si="169"/>
        <v>-1.95</v>
      </c>
      <c r="R561" s="64">
        <f t="shared" si="176"/>
        <v>-2.3199999999999998</v>
      </c>
      <c r="S561" s="26">
        <f t="shared" si="161"/>
        <v>2</v>
      </c>
      <c r="T561" s="26">
        <f t="shared" si="166"/>
        <v>20</v>
      </c>
      <c r="U561" s="23">
        <f t="shared" si="162"/>
        <v>0</v>
      </c>
      <c r="V561" s="19">
        <f t="shared" si="163"/>
        <v>0</v>
      </c>
      <c r="W561" s="23" t="str">
        <f t="shared" si="164"/>
        <v>ВВ</v>
      </c>
      <c r="X561" s="17">
        <f t="shared" si="165"/>
        <v>0</v>
      </c>
      <c r="Y561" s="1"/>
      <c r="Z561" s="160"/>
    </row>
    <row r="562" spans="2:26" ht="15" outlineLevel="2" x14ac:dyDescent="0.25">
      <c r="B562" s="176">
        <v>525</v>
      </c>
      <c r="C562" s="178" t="s">
        <v>564</v>
      </c>
      <c r="D562" s="170">
        <v>548.75</v>
      </c>
      <c r="E562" s="5">
        <v>351.89</v>
      </c>
      <c r="F562" s="13">
        <v>441.85</v>
      </c>
      <c r="G562" s="10">
        <f t="shared" si="171"/>
        <v>0.64</v>
      </c>
      <c r="H562" s="58">
        <f t="shared" si="172"/>
        <v>-0.36</v>
      </c>
      <c r="I562" s="3">
        <f t="shared" si="170"/>
        <v>458</v>
      </c>
      <c r="J562" s="58">
        <f t="shared" si="173"/>
        <v>-4.38</v>
      </c>
      <c r="K562" s="81">
        <v>6610.7</v>
      </c>
      <c r="L562" s="112">
        <f>ROUND(K562/E562,1)</f>
        <v>18.8</v>
      </c>
      <c r="M562" s="58">
        <f t="shared" si="174"/>
        <v>-0.69</v>
      </c>
      <c r="N562" s="119">
        <v>3.8039999999999998</v>
      </c>
      <c r="O562" s="59">
        <f t="shared" si="168"/>
        <v>93</v>
      </c>
      <c r="P562" s="58">
        <f t="shared" si="175"/>
        <v>-0.49</v>
      </c>
      <c r="Q562" s="64">
        <f t="shared" si="169"/>
        <v>-4.74</v>
      </c>
      <c r="R562" s="64">
        <f t="shared" si="176"/>
        <v>-1.18</v>
      </c>
      <c r="S562" s="26">
        <f t="shared" si="161"/>
        <v>2</v>
      </c>
      <c r="T562" s="26">
        <f t="shared" si="166"/>
        <v>20</v>
      </c>
      <c r="U562" s="23">
        <f t="shared" si="162"/>
        <v>0</v>
      </c>
      <c r="V562" s="19">
        <f t="shared" si="163"/>
        <v>0</v>
      </c>
      <c r="W562" s="23" t="str">
        <f t="shared" si="164"/>
        <v>ВВ</v>
      </c>
      <c r="X562" s="17">
        <f t="shared" si="165"/>
        <v>0</v>
      </c>
      <c r="Y562" s="1"/>
    </row>
    <row r="563" spans="2:26" ht="15" outlineLevel="2" x14ac:dyDescent="0.25">
      <c r="B563" s="176">
        <v>526</v>
      </c>
      <c r="C563" s="178" t="s">
        <v>565</v>
      </c>
      <c r="D563" s="170">
        <v>315.2</v>
      </c>
      <c r="E563" s="5">
        <v>86</v>
      </c>
      <c r="F563" s="13">
        <v>487.21</v>
      </c>
      <c r="G563" s="10">
        <f t="shared" si="171"/>
        <v>0.27</v>
      </c>
      <c r="H563" s="58">
        <f t="shared" si="172"/>
        <v>-0.73</v>
      </c>
      <c r="I563" s="3">
        <f t="shared" si="170"/>
        <v>2068</v>
      </c>
      <c r="J563" s="58">
        <f t="shared" si="173"/>
        <v>-23.3</v>
      </c>
      <c r="K563" s="81">
        <v>3833.6</v>
      </c>
      <c r="L563" s="112">
        <v>0</v>
      </c>
      <c r="M563" s="58">
        <f t="shared" si="174"/>
        <v>1</v>
      </c>
      <c r="N563" s="119">
        <v>1</v>
      </c>
      <c r="O563" s="59">
        <f t="shared" si="168"/>
        <v>86</v>
      </c>
      <c r="P563" s="58">
        <f t="shared" si="175"/>
        <v>-0.53</v>
      </c>
      <c r="Q563" s="64">
        <f t="shared" si="169"/>
        <v>-24.03</v>
      </c>
      <c r="R563" s="64">
        <f t="shared" si="176"/>
        <v>0.47</v>
      </c>
      <c r="S563" s="26">
        <f t="shared" si="161"/>
        <v>2</v>
      </c>
      <c r="T563" s="26">
        <f t="shared" si="166"/>
        <v>10</v>
      </c>
      <c r="U563" s="23">
        <f t="shared" si="162"/>
        <v>0</v>
      </c>
      <c r="V563" s="19">
        <f t="shared" si="163"/>
        <v>0</v>
      </c>
      <c r="W563" s="23">
        <f t="shared" si="164"/>
        <v>0</v>
      </c>
      <c r="X563" s="17" t="str">
        <f t="shared" si="165"/>
        <v>ВА</v>
      </c>
      <c r="Y563" s="1"/>
      <c r="Z563" s="160"/>
    </row>
    <row r="564" spans="2:26" ht="15" outlineLevel="2" x14ac:dyDescent="0.25">
      <c r="B564" s="176">
        <v>527</v>
      </c>
      <c r="C564" s="178" t="s">
        <v>566</v>
      </c>
      <c r="D564" s="170">
        <v>394.98</v>
      </c>
      <c r="E564" s="5">
        <v>295.33999999999997</v>
      </c>
      <c r="F564" s="13">
        <v>205.65</v>
      </c>
      <c r="G564" s="10">
        <f t="shared" si="171"/>
        <v>0.75</v>
      </c>
      <c r="H564" s="58">
        <f t="shared" si="172"/>
        <v>-0.25</v>
      </c>
      <c r="I564" s="3">
        <f t="shared" si="170"/>
        <v>254</v>
      </c>
      <c r="J564" s="58">
        <f t="shared" si="173"/>
        <v>-1.98</v>
      </c>
      <c r="K564" s="81">
        <v>6352.6</v>
      </c>
      <c r="L564" s="112">
        <f t="shared" ref="L564:L592" si="178">ROUND(K564/E564,1)</f>
        <v>21.5</v>
      </c>
      <c r="M564" s="58">
        <f t="shared" si="174"/>
        <v>-0.94</v>
      </c>
      <c r="N564" s="119">
        <v>1.6759999999999999</v>
      </c>
      <c r="O564" s="59">
        <f t="shared" si="168"/>
        <v>176</v>
      </c>
      <c r="P564" s="58">
        <f t="shared" si="175"/>
        <v>-0.04</v>
      </c>
      <c r="Q564" s="64">
        <f t="shared" si="169"/>
        <v>-2.23</v>
      </c>
      <c r="R564" s="64">
        <f t="shared" si="176"/>
        <v>-0.98</v>
      </c>
      <c r="S564" s="26">
        <f t="shared" si="161"/>
        <v>2</v>
      </c>
      <c r="T564" s="26">
        <f t="shared" si="166"/>
        <v>20</v>
      </c>
      <c r="U564" s="23">
        <f t="shared" si="162"/>
        <v>0</v>
      </c>
      <c r="V564" s="19">
        <f t="shared" si="163"/>
        <v>0</v>
      </c>
      <c r="W564" s="23" t="str">
        <f t="shared" si="164"/>
        <v>ВВ</v>
      </c>
      <c r="X564" s="17">
        <f t="shared" si="165"/>
        <v>0</v>
      </c>
      <c r="Y564" s="1"/>
    </row>
    <row r="565" spans="2:26" ht="15" outlineLevel="2" x14ac:dyDescent="0.25">
      <c r="B565" s="176">
        <v>528</v>
      </c>
      <c r="C565" s="178" t="s">
        <v>567</v>
      </c>
      <c r="D565" s="170">
        <v>577.33000000000004</v>
      </c>
      <c r="E565" s="5">
        <v>427.92</v>
      </c>
      <c r="F565" s="13">
        <v>312.41000000000003</v>
      </c>
      <c r="G565" s="10">
        <f t="shared" si="171"/>
        <v>0.74</v>
      </c>
      <c r="H565" s="58">
        <f t="shared" si="172"/>
        <v>-0.26</v>
      </c>
      <c r="I565" s="3">
        <f t="shared" si="170"/>
        <v>266</v>
      </c>
      <c r="J565" s="58">
        <f t="shared" si="173"/>
        <v>-2.13</v>
      </c>
      <c r="K565" s="81">
        <v>7154.1</v>
      </c>
      <c r="L565" s="112">
        <f t="shared" si="178"/>
        <v>16.7</v>
      </c>
      <c r="M565" s="58">
        <f t="shared" si="174"/>
        <v>-0.5</v>
      </c>
      <c r="N565" s="119">
        <v>3.52</v>
      </c>
      <c r="O565" s="59">
        <f t="shared" si="168"/>
        <v>122</v>
      </c>
      <c r="P565" s="58">
        <f t="shared" si="175"/>
        <v>-0.33</v>
      </c>
      <c r="Q565" s="64">
        <f t="shared" si="169"/>
        <v>-2.3899999999999997</v>
      </c>
      <c r="R565" s="64">
        <f t="shared" si="176"/>
        <v>-0.83000000000000007</v>
      </c>
      <c r="S565" s="26">
        <f t="shared" si="161"/>
        <v>2</v>
      </c>
      <c r="T565" s="26">
        <f t="shared" si="166"/>
        <v>20</v>
      </c>
      <c r="U565" s="23">
        <f t="shared" si="162"/>
        <v>0</v>
      </c>
      <c r="V565" s="19">
        <f t="shared" si="163"/>
        <v>0</v>
      </c>
      <c r="W565" s="23" t="str">
        <f t="shared" si="164"/>
        <v>ВВ</v>
      </c>
      <c r="X565" s="17">
        <f t="shared" si="165"/>
        <v>0</v>
      </c>
      <c r="Y565" s="1"/>
    </row>
    <row r="566" spans="2:26" ht="15" outlineLevel="2" x14ac:dyDescent="0.25">
      <c r="B566" s="176">
        <v>529</v>
      </c>
      <c r="C566" s="178" t="s">
        <v>568</v>
      </c>
      <c r="D566" s="170">
        <v>2130.0100000000002</v>
      </c>
      <c r="E566" s="5">
        <v>1839.64</v>
      </c>
      <c r="F566" s="13">
        <v>724.37</v>
      </c>
      <c r="G566" s="10">
        <f t="shared" si="171"/>
        <v>0.86</v>
      </c>
      <c r="H566" s="58">
        <f t="shared" si="172"/>
        <v>-0.14000000000000001</v>
      </c>
      <c r="I566" s="3">
        <f t="shared" si="170"/>
        <v>144</v>
      </c>
      <c r="J566" s="58">
        <f t="shared" si="173"/>
        <v>-0.69</v>
      </c>
      <c r="K566" s="81">
        <v>9823</v>
      </c>
      <c r="L566" s="112">
        <f t="shared" si="178"/>
        <v>5.3</v>
      </c>
      <c r="M566" s="58">
        <f t="shared" si="174"/>
        <v>0.52</v>
      </c>
      <c r="N566" s="119">
        <v>2.7160000000000002</v>
      </c>
      <c r="O566" s="59">
        <f t="shared" si="168"/>
        <v>677</v>
      </c>
      <c r="P566" s="58">
        <f t="shared" si="175"/>
        <v>2.7</v>
      </c>
      <c r="Q566" s="64">
        <f t="shared" si="169"/>
        <v>-0.83</v>
      </c>
      <c r="R566" s="64">
        <f t="shared" si="176"/>
        <v>3.22</v>
      </c>
      <c r="S566" s="26">
        <f t="shared" si="161"/>
        <v>2</v>
      </c>
      <c r="T566" s="26">
        <f t="shared" si="166"/>
        <v>10</v>
      </c>
      <c r="U566" s="23">
        <f t="shared" si="162"/>
        <v>0</v>
      </c>
      <c r="V566" s="19">
        <f t="shared" si="163"/>
        <v>0</v>
      </c>
      <c r="W566" s="23">
        <f t="shared" si="164"/>
        <v>0</v>
      </c>
      <c r="X566" s="17" t="str">
        <f t="shared" si="165"/>
        <v>ВА</v>
      </c>
      <c r="Y566" s="1"/>
    </row>
    <row r="567" spans="2:26" ht="15" outlineLevel="2" x14ac:dyDescent="0.25">
      <c r="B567" s="176">
        <v>530</v>
      </c>
      <c r="C567" s="178" t="s">
        <v>569</v>
      </c>
      <c r="D567" s="170">
        <v>300.91000000000003</v>
      </c>
      <c r="E567" s="5">
        <v>192.83</v>
      </c>
      <c r="F567" s="13">
        <v>215.09</v>
      </c>
      <c r="G567" s="10">
        <f t="shared" si="171"/>
        <v>0.64</v>
      </c>
      <c r="H567" s="58">
        <f t="shared" si="172"/>
        <v>-0.36</v>
      </c>
      <c r="I567" s="3">
        <f t="shared" si="170"/>
        <v>407</v>
      </c>
      <c r="J567" s="58">
        <f t="shared" si="173"/>
        <v>-3.78</v>
      </c>
      <c r="K567" s="81">
        <v>4637.1000000000004</v>
      </c>
      <c r="L567" s="112">
        <f t="shared" si="178"/>
        <v>24</v>
      </c>
      <c r="M567" s="58">
        <f t="shared" si="174"/>
        <v>-1.1599999999999999</v>
      </c>
      <c r="N567" s="119">
        <v>0.95199999999999996</v>
      </c>
      <c r="O567" s="59">
        <f t="shared" si="168"/>
        <v>203</v>
      </c>
      <c r="P567" s="58">
        <f t="shared" si="175"/>
        <v>0.11</v>
      </c>
      <c r="Q567" s="64">
        <f t="shared" si="169"/>
        <v>-4.1399999999999997</v>
      </c>
      <c r="R567" s="64">
        <f t="shared" si="176"/>
        <v>-1.0499999999999998</v>
      </c>
      <c r="S567" s="26">
        <f t="shared" si="161"/>
        <v>2</v>
      </c>
      <c r="T567" s="26">
        <f t="shared" si="166"/>
        <v>20</v>
      </c>
      <c r="U567" s="23">
        <f t="shared" si="162"/>
        <v>0</v>
      </c>
      <c r="V567" s="19">
        <f t="shared" si="163"/>
        <v>0</v>
      </c>
      <c r="W567" s="23" t="str">
        <f t="shared" si="164"/>
        <v>ВВ</v>
      </c>
      <c r="X567" s="17">
        <f t="shared" si="165"/>
        <v>0</v>
      </c>
      <c r="Y567" s="1"/>
    </row>
    <row r="568" spans="2:26" ht="15" outlineLevel="2" x14ac:dyDescent="0.25">
      <c r="B568" s="176">
        <v>531</v>
      </c>
      <c r="C568" s="178" t="s">
        <v>570</v>
      </c>
      <c r="D568" s="170">
        <v>704.81</v>
      </c>
      <c r="E568" s="5">
        <v>641.86</v>
      </c>
      <c r="F568" s="13">
        <v>187.95</v>
      </c>
      <c r="G568" s="10">
        <f t="shared" si="171"/>
        <v>0.91</v>
      </c>
      <c r="H568" s="58">
        <f t="shared" si="172"/>
        <v>-8.9999999999999969E-2</v>
      </c>
      <c r="I568" s="3">
        <f t="shared" si="170"/>
        <v>107</v>
      </c>
      <c r="J568" s="58">
        <f t="shared" si="173"/>
        <v>-0.26</v>
      </c>
      <c r="K568" s="81">
        <v>8513.5</v>
      </c>
      <c r="L568" s="112">
        <f t="shared" si="178"/>
        <v>13.3</v>
      </c>
      <c r="M568" s="58">
        <f t="shared" si="174"/>
        <v>-0.2</v>
      </c>
      <c r="N568" s="119">
        <v>2.1080000000000001</v>
      </c>
      <c r="O568" s="59">
        <f t="shared" si="168"/>
        <v>304</v>
      </c>
      <c r="P568" s="58">
        <f t="shared" si="175"/>
        <v>0.66</v>
      </c>
      <c r="Q568" s="64">
        <f t="shared" si="169"/>
        <v>-0.35</v>
      </c>
      <c r="R568" s="64">
        <f t="shared" si="176"/>
        <v>0.46</v>
      </c>
      <c r="S568" s="26">
        <f t="shared" si="161"/>
        <v>2</v>
      </c>
      <c r="T568" s="26">
        <f t="shared" si="166"/>
        <v>10</v>
      </c>
      <c r="U568" s="23">
        <f t="shared" si="162"/>
        <v>0</v>
      </c>
      <c r="V568" s="19">
        <f t="shared" si="163"/>
        <v>0</v>
      </c>
      <c r="W568" s="23">
        <f t="shared" si="164"/>
        <v>0</v>
      </c>
      <c r="X568" s="17" t="str">
        <f t="shared" si="165"/>
        <v>ВА</v>
      </c>
      <c r="Y568" s="1"/>
    </row>
    <row r="569" spans="2:26" ht="15" outlineLevel="2" x14ac:dyDescent="0.25">
      <c r="B569" s="176">
        <v>532</v>
      </c>
      <c r="C569" s="178" t="s">
        <v>571</v>
      </c>
      <c r="D569" s="170">
        <v>524.02</v>
      </c>
      <c r="E569" s="5">
        <v>502.75</v>
      </c>
      <c r="F569" s="13">
        <v>174.27</v>
      </c>
      <c r="G569" s="10">
        <f t="shared" si="171"/>
        <v>0.96</v>
      </c>
      <c r="H569" s="58">
        <f t="shared" si="172"/>
        <v>-4.0000000000000036E-2</v>
      </c>
      <c r="I569" s="3">
        <f t="shared" si="170"/>
        <v>127</v>
      </c>
      <c r="J569" s="58">
        <f t="shared" si="173"/>
        <v>-0.49</v>
      </c>
      <c r="K569" s="81">
        <v>5763.3</v>
      </c>
      <c r="L569" s="112">
        <f t="shared" si="178"/>
        <v>11.5</v>
      </c>
      <c r="M569" s="58">
        <f t="shared" si="174"/>
        <v>-0.04</v>
      </c>
      <c r="N569" s="119">
        <v>1.992</v>
      </c>
      <c r="O569" s="59">
        <f t="shared" si="168"/>
        <v>252</v>
      </c>
      <c r="P569" s="58">
        <f t="shared" si="175"/>
        <v>0.38</v>
      </c>
      <c r="Q569" s="64">
        <f t="shared" si="169"/>
        <v>-0.53</v>
      </c>
      <c r="R569" s="64">
        <f t="shared" si="176"/>
        <v>0.34</v>
      </c>
      <c r="S569" s="26">
        <f t="shared" si="161"/>
        <v>2</v>
      </c>
      <c r="T569" s="26">
        <f t="shared" si="166"/>
        <v>10</v>
      </c>
      <c r="U569" s="23">
        <f t="shared" si="162"/>
        <v>0</v>
      </c>
      <c r="V569" s="19">
        <f t="shared" si="163"/>
        <v>0</v>
      </c>
      <c r="W569" s="23">
        <f t="shared" si="164"/>
        <v>0</v>
      </c>
      <c r="X569" s="17" t="str">
        <f t="shared" si="165"/>
        <v>ВА</v>
      </c>
      <c r="Y569" s="1"/>
    </row>
    <row r="570" spans="2:26" ht="15" outlineLevel="2" x14ac:dyDescent="0.25">
      <c r="B570" s="176">
        <v>533</v>
      </c>
      <c r="C570" s="178" t="s">
        <v>572</v>
      </c>
      <c r="D570" s="170">
        <v>375.79</v>
      </c>
      <c r="E570" s="5">
        <v>293.55</v>
      </c>
      <c r="F570" s="13">
        <v>238.24</v>
      </c>
      <c r="G570" s="10">
        <f t="shared" si="171"/>
        <v>0.78</v>
      </c>
      <c r="H570" s="58">
        <f t="shared" si="172"/>
        <v>-0.21999999999999997</v>
      </c>
      <c r="I570" s="3">
        <f t="shared" si="170"/>
        <v>296</v>
      </c>
      <c r="J570" s="58">
        <f t="shared" si="173"/>
        <v>-2.48</v>
      </c>
      <c r="K570" s="81">
        <v>5310.4</v>
      </c>
      <c r="L570" s="112">
        <f t="shared" si="178"/>
        <v>18.100000000000001</v>
      </c>
      <c r="M570" s="58">
        <f t="shared" si="174"/>
        <v>-0.63</v>
      </c>
      <c r="N570" s="119">
        <v>1.6679999999999999</v>
      </c>
      <c r="O570" s="59">
        <f t="shared" si="168"/>
        <v>176</v>
      </c>
      <c r="P570" s="58">
        <f t="shared" si="175"/>
        <v>-0.04</v>
      </c>
      <c r="Q570" s="64">
        <f t="shared" si="169"/>
        <v>-2.7</v>
      </c>
      <c r="R570" s="64">
        <f t="shared" si="176"/>
        <v>-0.67</v>
      </c>
      <c r="S570" s="26">
        <f t="shared" si="161"/>
        <v>2</v>
      </c>
      <c r="T570" s="26">
        <f t="shared" si="166"/>
        <v>20</v>
      </c>
      <c r="U570" s="23">
        <f t="shared" si="162"/>
        <v>0</v>
      </c>
      <c r="V570" s="19">
        <f t="shared" si="163"/>
        <v>0</v>
      </c>
      <c r="W570" s="23" t="str">
        <f t="shared" si="164"/>
        <v>ВВ</v>
      </c>
      <c r="X570" s="17">
        <f t="shared" si="165"/>
        <v>0</v>
      </c>
      <c r="Y570" s="1"/>
    </row>
    <row r="571" spans="2:26" ht="15" outlineLevel="2" x14ac:dyDescent="0.25">
      <c r="B571" s="176">
        <v>534</v>
      </c>
      <c r="C571" s="178" t="s">
        <v>573</v>
      </c>
      <c r="D571" s="170">
        <v>327.92</v>
      </c>
      <c r="E571" s="5">
        <v>293.05</v>
      </c>
      <c r="F571" s="13">
        <v>116.87</v>
      </c>
      <c r="G571" s="10">
        <f t="shared" si="171"/>
        <v>0.89</v>
      </c>
      <c r="H571" s="58">
        <f t="shared" si="172"/>
        <v>-0.10999999999999999</v>
      </c>
      <c r="I571" s="3">
        <f t="shared" si="170"/>
        <v>146</v>
      </c>
      <c r="J571" s="58">
        <f t="shared" si="173"/>
        <v>-0.72</v>
      </c>
      <c r="K571" s="81">
        <v>5711.2</v>
      </c>
      <c r="L571" s="112">
        <f t="shared" si="178"/>
        <v>19.5</v>
      </c>
      <c r="M571" s="58">
        <f t="shared" si="174"/>
        <v>-0.76</v>
      </c>
      <c r="N571" s="119">
        <v>3.8679999999999999</v>
      </c>
      <c r="O571" s="59">
        <f t="shared" si="168"/>
        <v>76</v>
      </c>
      <c r="P571" s="58">
        <f t="shared" si="175"/>
        <v>-0.57999999999999996</v>
      </c>
      <c r="Q571" s="64">
        <f t="shared" si="169"/>
        <v>-0.83</v>
      </c>
      <c r="R571" s="64">
        <f t="shared" si="176"/>
        <v>-1.3399999999999999</v>
      </c>
      <c r="S571" s="26">
        <f t="shared" si="161"/>
        <v>2</v>
      </c>
      <c r="T571" s="26">
        <f t="shared" si="166"/>
        <v>20</v>
      </c>
      <c r="U571" s="23">
        <f t="shared" si="162"/>
        <v>0</v>
      </c>
      <c r="V571" s="19">
        <f t="shared" si="163"/>
        <v>0</v>
      </c>
      <c r="W571" s="23" t="str">
        <f t="shared" si="164"/>
        <v>ВВ</v>
      </c>
      <c r="X571" s="17">
        <f t="shared" si="165"/>
        <v>0</v>
      </c>
      <c r="Y571" s="1"/>
    </row>
    <row r="572" spans="2:26" ht="15" outlineLevel="2" x14ac:dyDescent="0.25">
      <c r="B572" s="176">
        <v>535</v>
      </c>
      <c r="C572" s="178" t="s">
        <v>574</v>
      </c>
      <c r="D572" s="170">
        <v>381.13</v>
      </c>
      <c r="E572" s="5">
        <v>307.20999999999998</v>
      </c>
      <c r="F572" s="13">
        <v>161.91999999999999</v>
      </c>
      <c r="G572" s="10">
        <f t="shared" si="171"/>
        <v>0.81</v>
      </c>
      <c r="H572" s="58">
        <f t="shared" si="172"/>
        <v>-0.18999999999999995</v>
      </c>
      <c r="I572" s="3">
        <f t="shared" si="170"/>
        <v>192</v>
      </c>
      <c r="J572" s="58">
        <f t="shared" si="173"/>
        <v>-1.26</v>
      </c>
      <c r="K572" s="81">
        <v>6076.3</v>
      </c>
      <c r="L572" s="112">
        <f t="shared" si="178"/>
        <v>19.8</v>
      </c>
      <c r="M572" s="58">
        <f t="shared" si="174"/>
        <v>-0.78</v>
      </c>
      <c r="N572" s="119">
        <v>2.976</v>
      </c>
      <c r="O572" s="59">
        <f t="shared" si="168"/>
        <v>103</v>
      </c>
      <c r="P572" s="58">
        <f t="shared" si="175"/>
        <v>-0.44</v>
      </c>
      <c r="Q572" s="64">
        <f t="shared" si="169"/>
        <v>-1.45</v>
      </c>
      <c r="R572" s="64">
        <f t="shared" si="176"/>
        <v>-1.22</v>
      </c>
      <c r="S572" s="26">
        <f t="shared" si="161"/>
        <v>2</v>
      </c>
      <c r="T572" s="26">
        <f t="shared" si="166"/>
        <v>20</v>
      </c>
      <c r="U572" s="23">
        <f t="shared" si="162"/>
        <v>0</v>
      </c>
      <c r="V572" s="19">
        <f t="shared" si="163"/>
        <v>0</v>
      </c>
      <c r="W572" s="23" t="str">
        <f t="shared" si="164"/>
        <v>ВВ</v>
      </c>
      <c r="X572" s="17">
        <f t="shared" si="165"/>
        <v>0</v>
      </c>
      <c r="Y572" s="1"/>
    </row>
    <row r="573" spans="2:26" ht="15" outlineLevel="2" x14ac:dyDescent="0.25">
      <c r="B573" s="176">
        <v>536</v>
      </c>
      <c r="C573" s="178" t="s">
        <v>575</v>
      </c>
      <c r="D573" s="170">
        <v>310.76</v>
      </c>
      <c r="E573" s="5">
        <v>243.19</v>
      </c>
      <c r="F573" s="13">
        <v>132.58000000000001</v>
      </c>
      <c r="G573" s="10">
        <f t="shared" si="171"/>
        <v>0.78</v>
      </c>
      <c r="H573" s="58">
        <f t="shared" si="172"/>
        <v>-0.21999999999999997</v>
      </c>
      <c r="I573" s="3">
        <f t="shared" si="170"/>
        <v>199</v>
      </c>
      <c r="J573" s="58">
        <f t="shared" si="173"/>
        <v>-1.34</v>
      </c>
      <c r="K573" s="81">
        <v>6037.7</v>
      </c>
      <c r="L573" s="112">
        <f t="shared" si="178"/>
        <v>24.8</v>
      </c>
      <c r="M573" s="58">
        <f t="shared" si="174"/>
        <v>-1.23</v>
      </c>
      <c r="N573" s="119">
        <v>2.9359999999999999</v>
      </c>
      <c r="O573" s="59">
        <f t="shared" si="168"/>
        <v>83</v>
      </c>
      <c r="P573" s="58">
        <f t="shared" si="175"/>
        <v>-0.55000000000000004</v>
      </c>
      <c r="Q573" s="64">
        <f t="shared" si="169"/>
        <v>-1.56</v>
      </c>
      <c r="R573" s="64">
        <f t="shared" si="176"/>
        <v>-1.78</v>
      </c>
      <c r="S573" s="26">
        <f t="shared" si="161"/>
        <v>2</v>
      </c>
      <c r="T573" s="26">
        <f t="shared" si="166"/>
        <v>20</v>
      </c>
      <c r="U573" s="23">
        <f t="shared" si="162"/>
        <v>0</v>
      </c>
      <c r="V573" s="19">
        <f t="shared" si="163"/>
        <v>0</v>
      </c>
      <c r="W573" s="23" t="str">
        <f t="shared" si="164"/>
        <v>ВВ</v>
      </c>
      <c r="X573" s="17">
        <f t="shared" si="165"/>
        <v>0</v>
      </c>
      <c r="Y573" s="1"/>
    </row>
    <row r="574" spans="2:26" ht="15" outlineLevel="2" x14ac:dyDescent="0.25">
      <c r="B574" s="176">
        <v>537</v>
      </c>
      <c r="C574" s="178" t="s">
        <v>576</v>
      </c>
      <c r="D574" s="170">
        <v>2634.23</v>
      </c>
      <c r="E574" s="5">
        <v>2301.5100000000002</v>
      </c>
      <c r="F574" s="13">
        <v>839.72</v>
      </c>
      <c r="G574" s="10">
        <f t="shared" si="171"/>
        <v>0.87</v>
      </c>
      <c r="H574" s="58">
        <f t="shared" si="172"/>
        <v>-0.13</v>
      </c>
      <c r="I574" s="3">
        <f t="shared" si="170"/>
        <v>133</v>
      </c>
      <c r="J574" s="58">
        <f t="shared" si="173"/>
        <v>-0.56000000000000005</v>
      </c>
      <c r="K574" s="81">
        <v>20553.099999999999</v>
      </c>
      <c r="L574" s="112">
        <f t="shared" si="178"/>
        <v>8.9</v>
      </c>
      <c r="M574" s="58">
        <f t="shared" si="174"/>
        <v>0.2</v>
      </c>
      <c r="N574" s="119">
        <v>12.523999999999999</v>
      </c>
      <c r="O574" s="59">
        <f t="shared" si="168"/>
        <v>184</v>
      </c>
      <c r="P574" s="58">
        <f t="shared" si="175"/>
        <v>0.01</v>
      </c>
      <c r="Q574" s="64">
        <f t="shared" si="169"/>
        <v>-0.69000000000000006</v>
      </c>
      <c r="R574" s="64">
        <f t="shared" si="176"/>
        <v>0.21000000000000002</v>
      </c>
      <c r="S574" s="26">
        <f t="shared" si="161"/>
        <v>2</v>
      </c>
      <c r="T574" s="26">
        <f t="shared" si="166"/>
        <v>10</v>
      </c>
      <c r="U574" s="23">
        <f t="shared" si="162"/>
        <v>0</v>
      </c>
      <c r="V574" s="19">
        <f t="shared" si="163"/>
        <v>0</v>
      </c>
      <c r="W574" s="23">
        <f t="shared" si="164"/>
        <v>0</v>
      </c>
      <c r="X574" s="17" t="str">
        <f t="shared" si="165"/>
        <v>ВА</v>
      </c>
      <c r="Y574" s="1"/>
    </row>
    <row r="575" spans="2:26" ht="15" outlineLevel="2" x14ac:dyDescent="0.25">
      <c r="B575" s="176">
        <v>538</v>
      </c>
      <c r="C575" s="178" t="s">
        <v>577</v>
      </c>
      <c r="D575" s="170">
        <v>1411.46</v>
      </c>
      <c r="E575" s="5">
        <v>1029.46</v>
      </c>
      <c r="F575" s="13">
        <v>883</v>
      </c>
      <c r="G575" s="10">
        <f t="shared" si="171"/>
        <v>0.73</v>
      </c>
      <c r="H575" s="58">
        <f t="shared" si="172"/>
        <v>-0.27</v>
      </c>
      <c r="I575" s="3">
        <f t="shared" si="170"/>
        <v>313</v>
      </c>
      <c r="J575" s="58">
        <f t="shared" si="173"/>
        <v>-2.68</v>
      </c>
      <c r="K575" s="81">
        <v>12467.3</v>
      </c>
      <c r="L575" s="112">
        <f t="shared" si="178"/>
        <v>12.1</v>
      </c>
      <c r="M575" s="58">
        <f t="shared" si="174"/>
        <v>-0.09</v>
      </c>
      <c r="N575" s="119">
        <v>4.7679999999999998</v>
      </c>
      <c r="O575" s="59">
        <f t="shared" si="168"/>
        <v>216</v>
      </c>
      <c r="P575" s="58">
        <f t="shared" si="175"/>
        <v>0.18</v>
      </c>
      <c r="Q575" s="64">
        <f t="shared" si="169"/>
        <v>-2.95</v>
      </c>
      <c r="R575" s="64">
        <f t="shared" si="176"/>
        <v>0.09</v>
      </c>
      <c r="S575" s="26">
        <f t="shared" si="161"/>
        <v>2</v>
      </c>
      <c r="T575" s="26">
        <f t="shared" si="166"/>
        <v>10</v>
      </c>
      <c r="U575" s="23">
        <f t="shared" si="162"/>
        <v>0</v>
      </c>
      <c r="V575" s="19">
        <f t="shared" si="163"/>
        <v>0</v>
      </c>
      <c r="W575" s="23">
        <f t="shared" si="164"/>
        <v>0</v>
      </c>
      <c r="X575" s="17" t="str">
        <f t="shared" si="165"/>
        <v>ВА</v>
      </c>
      <c r="Y575" s="1"/>
    </row>
    <row r="576" spans="2:26" ht="15" outlineLevel="2" x14ac:dyDescent="0.25">
      <c r="B576" s="176">
        <v>539</v>
      </c>
      <c r="C576" s="178" t="s">
        <v>578</v>
      </c>
      <c r="D576" s="170">
        <v>3258.19</v>
      </c>
      <c r="E576" s="5">
        <v>2952.71</v>
      </c>
      <c r="F576" s="13">
        <v>1116.48</v>
      </c>
      <c r="G576" s="10">
        <f t="shared" si="171"/>
        <v>0.91</v>
      </c>
      <c r="H576" s="58">
        <f t="shared" si="172"/>
        <v>-8.9999999999999969E-2</v>
      </c>
      <c r="I576" s="3">
        <f t="shared" si="170"/>
        <v>138</v>
      </c>
      <c r="J576" s="58">
        <f t="shared" si="173"/>
        <v>-0.62</v>
      </c>
      <c r="K576" s="81">
        <v>19924</v>
      </c>
      <c r="L576" s="112">
        <f t="shared" si="178"/>
        <v>6.7</v>
      </c>
      <c r="M576" s="58">
        <f t="shared" si="174"/>
        <v>0.4</v>
      </c>
      <c r="N576" s="119">
        <v>12.036</v>
      </c>
      <c r="O576" s="59">
        <f t="shared" si="168"/>
        <v>245</v>
      </c>
      <c r="P576" s="58">
        <f t="shared" si="175"/>
        <v>0.34</v>
      </c>
      <c r="Q576" s="64">
        <f t="shared" si="169"/>
        <v>-0.71</v>
      </c>
      <c r="R576" s="64">
        <f t="shared" si="176"/>
        <v>0.74</v>
      </c>
      <c r="S576" s="26">
        <f t="shared" si="161"/>
        <v>2</v>
      </c>
      <c r="T576" s="26">
        <f t="shared" si="166"/>
        <v>10</v>
      </c>
      <c r="U576" s="23">
        <f t="shared" si="162"/>
        <v>0</v>
      </c>
      <c r="V576" s="19">
        <f t="shared" si="163"/>
        <v>0</v>
      </c>
      <c r="W576" s="23">
        <f t="shared" si="164"/>
        <v>0</v>
      </c>
      <c r="X576" s="17" t="str">
        <f t="shared" si="165"/>
        <v>ВА</v>
      </c>
      <c r="Y576" s="1"/>
    </row>
    <row r="577" spans="2:26" ht="15" outlineLevel="2" x14ac:dyDescent="0.25">
      <c r="B577" s="176">
        <v>540</v>
      </c>
      <c r="C577" s="178" t="s">
        <v>579</v>
      </c>
      <c r="D577" s="170">
        <v>1019.37</v>
      </c>
      <c r="E577" s="5">
        <v>869.32</v>
      </c>
      <c r="F577" s="13">
        <v>248.04</v>
      </c>
      <c r="G577" s="10">
        <f t="shared" si="171"/>
        <v>0.85</v>
      </c>
      <c r="H577" s="58">
        <f t="shared" si="172"/>
        <v>-0.15000000000000002</v>
      </c>
      <c r="I577" s="3">
        <f t="shared" si="170"/>
        <v>104</v>
      </c>
      <c r="J577" s="58">
        <f t="shared" si="173"/>
        <v>-0.22</v>
      </c>
      <c r="K577" s="81">
        <v>6199.1</v>
      </c>
      <c r="L577" s="112">
        <f t="shared" si="178"/>
        <v>7.1</v>
      </c>
      <c r="M577" s="58">
        <f t="shared" si="174"/>
        <v>0.36</v>
      </c>
      <c r="N577" s="119">
        <v>3.34</v>
      </c>
      <c r="O577" s="59">
        <f t="shared" si="168"/>
        <v>260</v>
      </c>
      <c r="P577" s="58">
        <f t="shared" si="175"/>
        <v>0.42</v>
      </c>
      <c r="Q577" s="64">
        <f t="shared" si="169"/>
        <v>-0.37</v>
      </c>
      <c r="R577" s="64">
        <f t="shared" si="176"/>
        <v>0.78</v>
      </c>
      <c r="S577" s="26">
        <f t="shared" si="161"/>
        <v>2</v>
      </c>
      <c r="T577" s="26">
        <f t="shared" si="166"/>
        <v>10</v>
      </c>
      <c r="U577" s="23">
        <f t="shared" si="162"/>
        <v>0</v>
      </c>
      <c r="V577" s="19">
        <f t="shared" si="163"/>
        <v>0</v>
      </c>
      <c r="W577" s="23">
        <f t="shared" si="164"/>
        <v>0</v>
      </c>
      <c r="X577" s="17" t="str">
        <f t="shared" si="165"/>
        <v>ВА</v>
      </c>
      <c r="Y577" s="1"/>
    </row>
    <row r="578" spans="2:26" ht="15" outlineLevel="2" x14ac:dyDescent="0.25">
      <c r="B578" s="176">
        <v>541</v>
      </c>
      <c r="C578" s="178" t="s">
        <v>580</v>
      </c>
      <c r="D578" s="170">
        <v>1519.84</v>
      </c>
      <c r="E578" s="5">
        <v>1126.77</v>
      </c>
      <c r="F578" s="13">
        <v>1349.06</v>
      </c>
      <c r="G578" s="10">
        <f t="shared" si="171"/>
        <v>0.74</v>
      </c>
      <c r="H578" s="58">
        <f t="shared" si="172"/>
        <v>-0.26</v>
      </c>
      <c r="I578" s="3">
        <f t="shared" si="170"/>
        <v>437</v>
      </c>
      <c r="J578" s="58">
        <f t="shared" si="173"/>
        <v>-4.1399999999999997</v>
      </c>
      <c r="K578" s="81">
        <v>14493.1</v>
      </c>
      <c r="L578" s="112">
        <f t="shared" si="178"/>
        <v>12.9</v>
      </c>
      <c r="M578" s="58">
        <f t="shared" si="174"/>
        <v>-0.16</v>
      </c>
      <c r="N578" s="119">
        <v>9.516</v>
      </c>
      <c r="O578" s="59">
        <f t="shared" si="168"/>
        <v>118</v>
      </c>
      <c r="P578" s="58">
        <f t="shared" si="175"/>
        <v>-0.36</v>
      </c>
      <c r="Q578" s="64">
        <f t="shared" si="169"/>
        <v>-4.3999999999999995</v>
      </c>
      <c r="R578" s="64">
        <f t="shared" si="176"/>
        <v>-0.52</v>
      </c>
      <c r="S578" s="26">
        <f t="shared" si="161"/>
        <v>2</v>
      </c>
      <c r="T578" s="26">
        <f t="shared" si="166"/>
        <v>20</v>
      </c>
      <c r="U578" s="23">
        <f t="shared" si="162"/>
        <v>0</v>
      </c>
      <c r="V578" s="19">
        <f t="shared" si="163"/>
        <v>0</v>
      </c>
      <c r="W578" s="23" t="str">
        <f t="shared" si="164"/>
        <v>ВВ</v>
      </c>
      <c r="X578" s="17">
        <f t="shared" si="165"/>
        <v>0</v>
      </c>
      <c r="Y578" s="1"/>
    </row>
    <row r="579" spans="2:26" ht="15" outlineLevel="2" x14ac:dyDescent="0.25">
      <c r="B579" s="176">
        <v>542</v>
      </c>
      <c r="C579" s="178" t="s">
        <v>581</v>
      </c>
      <c r="D579" s="170">
        <v>517.55999999999995</v>
      </c>
      <c r="E579" s="5">
        <v>409.42</v>
      </c>
      <c r="F579" s="13">
        <v>287.14</v>
      </c>
      <c r="G579" s="10">
        <f t="shared" si="171"/>
        <v>0.79</v>
      </c>
      <c r="H579" s="58">
        <f t="shared" si="172"/>
        <v>-0.20999999999999996</v>
      </c>
      <c r="I579" s="3">
        <f t="shared" si="170"/>
        <v>256</v>
      </c>
      <c r="J579" s="58">
        <f t="shared" si="173"/>
        <v>-2.0099999999999998</v>
      </c>
      <c r="K579" s="81">
        <v>4344.3</v>
      </c>
      <c r="L579" s="112">
        <f t="shared" si="178"/>
        <v>10.6</v>
      </c>
      <c r="M579" s="58">
        <f t="shared" si="174"/>
        <v>0.05</v>
      </c>
      <c r="N579" s="119">
        <v>1.988</v>
      </c>
      <c r="O579" s="59">
        <f t="shared" ref="O579:O610" si="179">ROUND((E579/N579),0)</f>
        <v>206</v>
      </c>
      <c r="P579" s="58">
        <f t="shared" si="175"/>
        <v>0.13</v>
      </c>
      <c r="Q579" s="64">
        <f t="shared" ref="Q579:Q610" si="180">H579+J579</f>
        <v>-2.2199999999999998</v>
      </c>
      <c r="R579" s="64">
        <f t="shared" si="176"/>
        <v>0.18</v>
      </c>
      <c r="S579" s="26">
        <f t="shared" si="161"/>
        <v>2</v>
      </c>
      <c r="T579" s="26">
        <f t="shared" si="166"/>
        <v>10</v>
      </c>
      <c r="U579" s="23">
        <f t="shared" si="162"/>
        <v>0</v>
      </c>
      <c r="V579" s="19">
        <f t="shared" si="163"/>
        <v>0</v>
      </c>
      <c r="W579" s="23">
        <f t="shared" si="164"/>
        <v>0</v>
      </c>
      <c r="X579" s="17" t="str">
        <f t="shared" si="165"/>
        <v>ВА</v>
      </c>
      <c r="Y579" s="1"/>
    </row>
    <row r="580" spans="2:26" ht="15" outlineLevel="2" x14ac:dyDescent="0.25">
      <c r="B580" s="176">
        <v>543</v>
      </c>
      <c r="C580" s="179" t="s">
        <v>582</v>
      </c>
      <c r="D580" s="170">
        <v>1001.94</v>
      </c>
      <c r="E580" s="5">
        <v>749.57</v>
      </c>
      <c r="F580" s="13">
        <v>636.37</v>
      </c>
      <c r="G580" s="10">
        <f t="shared" si="171"/>
        <v>0.75</v>
      </c>
      <c r="H580" s="58">
        <f t="shared" si="172"/>
        <v>-0.25</v>
      </c>
      <c r="I580" s="3">
        <f t="shared" si="170"/>
        <v>310</v>
      </c>
      <c r="J580" s="58">
        <f t="shared" si="173"/>
        <v>-2.64</v>
      </c>
      <c r="K580" s="81">
        <v>8042.6</v>
      </c>
      <c r="L580" s="112">
        <f t="shared" si="178"/>
        <v>10.7</v>
      </c>
      <c r="M580" s="58">
        <f t="shared" si="174"/>
        <v>0.04</v>
      </c>
      <c r="N580" s="119">
        <v>4.9080000000000004</v>
      </c>
      <c r="O580" s="59">
        <f t="shared" si="179"/>
        <v>153</v>
      </c>
      <c r="P580" s="58">
        <f t="shared" si="175"/>
        <v>-0.16</v>
      </c>
      <c r="Q580" s="64">
        <f t="shared" si="180"/>
        <v>-2.89</v>
      </c>
      <c r="R580" s="64">
        <f t="shared" si="176"/>
        <v>-0.12</v>
      </c>
      <c r="S580" s="26">
        <f t="shared" si="161"/>
        <v>2</v>
      </c>
      <c r="T580" s="26">
        <f t="shared" si="166"/>
        <v>20</v>
      </c>
      <c r="U580" s="23">
        <f t="shared" si="162"/>
        <v>0</v>
      </c>
      <c r="V580" s="19">
        <f t="shared" si="163"/>
        <v>0</v>
      </c>
      <c r="W580" s="23" t="str">
        <f t="shared" si="164"/>
        <v>ВВ</v>
      </c>
      <c r="X580" s="17">
        <f t="shared" si="165"/>
        <v>0</v>
      </c>
      <c r="Y580" s="1"/>
    </row>
    <row r="581" spans="2:26" ht="15" outlineLevel="2" x14ac:dyDescent="0.25">
      <c r="B581" s="176">
        <v>544</v>
      </c>
      <c r="C581" s="178" t="s">
        <v>583</v>
      </c>
      <c r="D581" s="170">
        <v>428.11</v>
      </c>
      <c r="E581" s="5">
        <v>351.24</v>
      </c>
      <c r="F581" s="13">
        <v>142.87</v>
      </c>
      <c r="G581" s="10">
        <f t="shared" si="171"/>
        <v>0.82</v>
      </c>
      <c r="H581" s="58">
        <f t="shared" si="172"/>
        <v>-0.18000000000000005</v>
      </c>
      <c r="I581" s="3">
        <f t="shared" si="170"/>
        <v>148</v>
      </c>
      <c r="J581" s="58">
        <f t="shared" si="173"/>
        <v>-0.74</v>
      </c>
      <c r="K581" s="81">
        <v>4759.3999999999996</v>
      </c>
      <c r="L581" s="112">
        <f t="shared" si="178"/>
        <v>13.6</v>
      </c>
      <c r="M581" s="58">
        <f t="shared" si="174"/>
        <v>-0.23</v>
      </c>
      <c r="N581" s="119">
        <v>2.004</v>
      </c>
      <c r="O581" s="59">
        <f t="shared" si="179"/>
        <v>175</v>
      </c>
      <c r="P581" s="58">
        <f t="shared" si="175"/>
        <v>-0.04</v>
      </c>
      <c r="Q581" s="64">
        <f t="shared" si="180"/>
        <v>-0.92</v>
      </c>
      <c r="R581" s="64">
        <f t="shared" si="176"/>
        <v>-0.27</v>
      </c>
      <c r="S581" s="26">
        <f t="shared" si="161"/>
        <v>2</v>
      </c>
      <c r="T581" s="26">
        <f t="shared" si="166"/>
        <v>20</v>
      </c>
      <c r="U581" s="23">
        <f t="shared" si="162"/>
        <v>0</v>
      </c>
      <c r="V581" s="19">
        <f t="shared" si="163"/>
        <v>0</v>
      </c>
      <c r="W581" s="23" t="str">
        <f t="shared" si="164"/>
        <v>ВВ</v>
      </c>
      <c r="X581" s="17">
        <f t="shared" si="165"/>
        <v>0</v>
      </c>
      <c r="Y581" s="1"/>
    </row>
    <row r="582" spans="2:26" ht="15" outlineLevel="2" x14ac:dyDescent="0.25">
      <c r="B582" s="176">
        <v>545</v>
      </c>
      <c r="C582" s="178" t="s">
        <v>584</v>
      </c>
      <c r="D582" s="170">
        <v>1444.85</v>
      </c>
      <c r="E582" s="5">
        <v>1324.4</v>
      </c>
      <c r="F582" s="13">
        <v>321.44</v>
      </c>
      <c r="G582" s="10">
        <f t="shared" si="171"/>
        <v>0.92</v>
      </c>
      <c r="H582" s="58">
        <f t="shared" si="172"/>
        <v>-7.999999999999996E-2</v>
      </c>
      <c r="I582" s="3">
        <f t="shared" si="170"/>
        <v>89</v>
      </c>
      <c r="J582" s="58">
        <f t="shared" si="173"/>
        <v>-0.05</v>
      </c>
      <c r="K582" s="81">
        <v>7442.6</v>
      </c>
      <c r="L582" s="112">
        <f t="shared" si="178"/>
        <v>5.6</v>
      </c>
      <c r="M582" s="58">
        <f t="shared" si="174"/>
        <v>0.5</v>
      </c>
      <c r="N582" s="119">
        <v>3.3159999999999998</v>
      </c>
      <c r="O582" s="59">
        <f t="shared" si="179"/>
        <v>399</v>
      </c>
      <c r="P582" s="58">
        <f t="shared" si="175"/>
        <v>1.18</v>
      </c>
      <c r="Q582" s="64">
        <f t="shared" si="180"/>
        <v>-0.12999999999999995</v>
      </c>
      <c r="R582" s="64">
        <f t="shared" si="176"/>
        <v>1.68</v>
      </c>
      <c r="S582" s="26">
        <f t="shared" si="161"/>
        <v>2</v>
      </c>
      <c r="T582" s="26">
        <f t="shared" si="166"/>
        <v>10</v>
      </c>
      <c r="U582" s="23">
        <f t="shared" si="162"/>
        <v>0</v>
      </c>
      <c r="V582" s="19">
        <f t="shared" si="163"/>
        <v>0</v>
      </c>
      <c r="W582" s="23">
        <f t="shared" si="164"/>
        <v>0</v>
      </c>
      <c r="X582" s="17" t="str">
        <f t="shared" si="165"/>
        <v>ВА</v>
      </c>
      <c r="Y582" s="1"/>
    </row>
    <row r="583" spans="2:26" s="105" customFormat="1" ht="15" outlineLevel="2" x14ac:dyDescent="0.25">
      <c r="B583" s="176">
        <v>546</v>
      </c>
      <c r="C583" s="178" t="s">
        <v>585</v>
      </c>
      <c r="D583" s="170">
        <v>977.83</v>
      </c>
      <c r="E583" s="5">
        <v>905.03</v>
      </c>
      <c r="F583" s="13">
        <v>410.8</v>
      </c>
      <c r="G583" s="10">
        <f t="shared" si="171"/>
        <v>0.93</v>
      </c>
      <c r="H583" s="58">
        <f t="shared" si="172"/>
        <v>-6.9999999999999951E-2</v>
      </c>
      <c r="I583" s="3">
        <f t="shared" si="170"/>
        <v>166</v>
      </c>
      <c r="J583" s="58">
        <f t="shared" si="173"/>
        <v>-0.95</v>
      </c>
      <c r="K583" s="81">
        <v>4158.8999999999996</v>
      </c>
      <c r="L583" s="112">
        <f t="shared" si="178"/>
        <v>4.5999999999999996</v>
      </c>
      <c r="M583" s="58">
        <f t="shared" si="174"/>
        <v>0.59</v>
      </c>
      <c r="N583" s="119">
        <v>1.22</v>
      </c>
      <c r="O583" s="59">
        <f t="shared" si="179"/>
        <v>742</v>
      </c>
      <c r="P583" s="58">
        <f t="shared" si="175"/>
        <v>3.05</v>
      </c>
      <c r="Q583" s="64">
        <f t="shared" si="180"/>
        <v>-1.02</v>
      </c>
      <c r="R583" s="64">
        <f t="shared" si="176"/>
        <v>3.6399999999999997</v>
      </c>
      <c r="S583" s="108">
        <f t="shared" si="161"/>
        <v>2</v>
      </c>
      <c r="T583" s="108">
        <f t="shared" si="166"/>
        <v>10</v>
      </c>
      <c r="U583" s="103">
        <f t="shared" si="162"/>
        <v>0</v>
      </c>
      <c r="V583" s="111">
        <f t="shared" si="163"/>
        <v>0</v>
      </c>
      <c r="W583" s="103">
        <f t="shared" si="164"/>
        <v>0</v>
      </c>
      <c r="X583" s="111" t="str">
        <f t="shared" si="165"/>
        <v>ВА</v>
      </c>
    </row>
    <row r="584" spans="2:26" ht="15" outlineLevel="2" x14ac:dyDescent="0.25">
      <c r="B584" s="176">
        <v>547</v>
      </c>
      <c r="C584" s="178" t="s">
        <v>586</v>
      </c>
      <c r="D584" s="170">
        <v>648.91</v>
      </c>
      <c r="E584" s="5">
        <v>539.29999999999995</v>
      </c>
      <c r="F584" s="13">
        <v>237.6</v>
      </c>
      <c r="G584" s="10">
        <f t="shared" si="171"/>
        <v>0.83</v>
      </c>
      <c r="H584" s="58">
        <f t="shared" si="172"/>
        <v>-0.17000000000000004</v>
      </c>
      <c r="I584" s="3">
        <f t="shared" si="170"/>
        <v>161</v>
      </c>
      <c r="J584" s="58">
        <f t="shared" si="173"/>
        <v>-0.89</v>
      </c>
      <c r="K584" s="81">
        <v>6101.9</v>
      </c>
      <c r="L584" s="112">
        <f t="shared" si="178"/>
        <v>11.3</v>
      </c>
      <c r="M584" s="58">
        <f t="shared" si="174"/>
        <v>-0.02</v>
      </c>
      <c r="N584" s="119">
        <v>2.984</v>
      </c>
      <c r="O584" s="59">
        <f t="shared" si="179"/>
        <v>181</v>
      </c>
      <c r="P584" s="58">
        <f t="shared" si="175"/>
        <v>-0.01</v>
      </c>
      <c r="Q584" s="64">
        <f t="shared" si="180"/>
        <v>-1.06</v>
      </c>
      <c r="R584" s="64">
        <f t="shared" si="176"/>
        <v>-0.03</v>
      </c>
      <c r="S584" s="26">
        <f t="shared" si="161"/>
        <v>2</v>
      </c>
      <c r="T584" s="26">
        <f t="shared" si="166"/>
        <v>20</v>
      </c>
      <c r="U584" s="23">
        <f t="shared" si="162"/>
        <v>0</v>
      </c>
      <c r="V584" s="19">
        <f t="shared" si="163"/>
        <v>0</v>
      </c>
      <c r="W584" s="23" t="str">
        <f t="shared" si="164"/>
        <v>ВВ</v>
      </c>
      <c r="X584" s="17">
        <f t="shared" si="165"/>
        <v>0</v>
      </c>
      <c r="Y584" s="1"/>
      <c r="Z584" s="160"/>
    </row>
    <row r="585" spans="2:26" ht="15" outlineLevel="2" x14ac:dyDescent="0.25">
      <c r="B585" s="176">
        <v>548</v>
      </c>
      <c r="C585" s="178" t="s">
        <v>587</v>
      </c>
      <c r="D585" s="170">
        <v>297.98</v>
      </c>
      <c r="E585" s="5">
        <v>258.92</v>
      </c>
      <c r="F585" s="13">
        <v>94.06</v>
      </c>
      <c r="G585" s="10">
        <f t="shared" si="171"/>
        <v>0.87</v>
      </c>
      <c r="H585" s="58">
        <f t="shared" si="172"/>
        <v>-0.13</v>
      </c>
      <c r="I585" s="3">
        <f t="shared" si="170"/>
        <v>133</v>
      </c>
      <c r="J585" s="58">
        <f t="shared" si="173"/>
        <v>-0.56000000000000005</v>
      </c>
      <c r="K585" s="81">
        <v>5861.8</v>
      </c>
      <c r="L585" s="112">
        <f t="shared" si="178"/>
        <v>22.6</v>
      </c>
      <c r="M585" s="58">
        <f t="shared" si="174"/>
        <v>-1.04</v>
      </c>
      <c r="N585" s="119">
        <v>3.8959999999999999</v>
      </c>
      <c r="O585" s="59">
        <f t="shared" si="179"/>
        <v>66</v>
      </c>
      <c r="P585" s="58">
        <f t="shared" si="175"/>
        <v>-0.64</v>
      </c>
      <c r="Q585" s="64">
        <f t="shared" si="180"/>
        <v>-0.69000000000000006</v>
      </c>
      <c r="R585" s="64">
        <f t="shared" si="176"/>
        <v>-1.6800000000000002</v>
      </c>
      <c r="S585" s="26">
        <f t="shared" si="161"/>
        <v>2</v>
      </c>
      <c r="T585" s="26">
        <f t="shared" si="166"/>
        <v>20</v>
      </c>
      <c r="U585" s="23">
        <f t="shared" si="162"/>
        <v>0</v>
      </c>
      <c r="V585" s="19">
        <f t="shared" si="163"/>
        <v>0</v>
      </c>
      <c r="W585" s="23" t="str">
        <f t="shared" si="164"/>
        <v>ВВ</v>
      </c>
      <c r="X585" s="17">
        <f t="shared" si="165"/>
        <v>0</v>
      </c>
      <c r="Y585" s="1"/>
    </row>
    <row r="586" spans="2:26" ht="15" outlineLevel="2" x14ac:dyDescent="0.25">
      <c r="B586" s="176">
        <v>549</v>
      </c>
      <c r="C586" s="178" t="s">
        <v>588</v>
      </c>
      <c r="D586" s="170">
        <v>1198.33</v>
      </c>
      <c r="E586" s="5">
        <v>1070.17</v>
      </c>
      <c r="F586" s="13">
        <v>187.16</v>
      </c>
      <c r="G586" s="10">
        <f t="shared" si="171"/>
        <v>0.89</v>
      </c>
      <c r="H586" s="58">
        <f t="shared" si="172"/>
        <v>-0.10999999999999999</v>
      </c>
      <c r="I586" s="3">
        <f t="shared" si="170"/>
        <v>64</v>
      </c>
      <c r="J586" s="58">
        <f t="shared" si="173"/>
        <v>0.25</v>
      </c>
      <c r="K586" s="81">
        <v>7211.3</v>
      </c>
      <c r="L586" s="112">
        <f t="shared" si="178"/>
        <v>6.7</v>
      </c>
      <c r="M586" s="58">
        <f t="shared" si="174"/>
        <v>0.4</v>
      </c>
      <c r="N586" s="119">
        <v>4</v>
      </c>
      <c r="O586" s="59">
        <f t="shared" si="179"/>
        <v>268</v>
      </c>
      <c r="P586" s="58">
        <f t="shared" si="175"/>
        <v>0.46</v>
      </c>
      <c r="Q586" s="64">
        <f t="shared" si="180"/>
        <v>0.14000000000000001</v>
      </c>
      <c r="R586" s="64">
        <f t="shared" si="176"/>
        <v>0.8600000000000001</v>
      </c>
      <c r="S586" s="26">
        <f t="shared" si="161"/>
        <v>1</v>
      </c>
      <c r="T586" s="26">
        <f t="shared" si="166"/>
        <v>10</v>
      </c>
      <c r="U586" s="23">
        <f t="shared" si="162"/>
        <v>0</v>
      </c>
      <c r="V586" s="19" t="str">
        <f t="shared" si="163"/>
        <v>АА</v>
      </c>
      <c r="W586" s="23">
        <f t="shared" si="164"/>
        <v>0</v>
      </c>
      <c r="X586" s="17">
        <f t="shared" si="165"/>
        <v>0</v>
      </c>
      <c r="Y586" s="1"/>
    </row>
    <row r="587" spans="2:26" ht="15" outlineLevel="2" x14ac:dyDescent="0.25">
      <c r="B587" s="176">
        <v>550</v>
      </c>
      <c r="C587" s="178" t="s">
        <v>589</v>
      </c>
      <c r="D587" s="170">
        <v>487.05</v>
      </c>
      <c r="E587" s="5">
        <v>412.35</v>
      </c>
      <c r="F587" s="13">
        <v>149.69999999999999</v>
      </c>
      <c r="G587" s="10">
        <f t="shared" si="171"/>
        <v>0.85</v>
      </c>
      <c r="H587" s="58">
        <f t="shared" si="172"/>
        <v>-0.15000000000000002</v>
      </c>
      <c r="I587" s="3">
        <f t="shared" si="170"/>
        <v>133</v>
      </c>
      <c r="J587" s="58">
        <f t="shared" si="173"/>
        <v>-0.56000000000000005</v>
      </c>
      <c r="K587" s="81">
        <v>6089.5</v>
      </c>
      <c r="L587" s="112">
        <f t="shared" si="178"/>
        <v>14.8</v>
      </c>
      <c r="M587" s="58">
        <f t="shared" si="174"/>
        <v>-0.33</v>
      </c>
      <c r="N587" s="119">
        <v>2.4239999999999999</v>
      </c>
      <c r="O587" s="59">
        <f t="shared" si="179"/>
        <v>170</v>
      </c>
      <c r="P587" s="58">
        <f t="shared" si="175"/>
        <v>-7.0000000000000007E-2</v>
      </c>
      <c r="Q587" s="64">
        <f t="shared" si="180"/>
        <v>-0.71000000000000008</v>
      </c>
      <c r="R587" s="64">
        <f t="shared" si="176"/>
        <v>-0.4</v>
      </c>
      <c r="S587" s="26">
        <f t="shared" si="161"/>
        <v>2</v>
      </c>
      <c r="T587" s="26">
        <f t="shared" si="166"/>
        <v>20</v>
      </c>
      <c r="U587" s="23">
        <f t="shared" si="162"/>
        <v>0</v>
      </c>
      <c r="V587" s="19">
        <f t="shared" si="163"/>
        <v>0</v>
      </c>
      <c r="W587" s="23" t="str">
        <f t="shared" si="164"/>
        <v>ВВ</v>
      </c>
      <c r="X587" s="17">
        <f t="shared" si="165"/>
        <v>0</v>
      </c>
      <c r="Y587" s="1"/>
    </row>
    <row r="588" spans="2:26" ht="15" outlineLevel="2" x14ac:dyDescent="0.25">
      <c r="B588" s="176">
        <v>551</v>
      </c>
      <c r="C588" s="178" t="s">
        <v>590</v>
      </c>
      <c r="D588" s="170">
        <v>408.67</v>
      </c>
      <c r="E588" s="5">
        <v>346.83</v>
      </c>
      <c r="F588" s="13">
        <v>95.84</v>
      </c>
      <c r="G588" s="10">
        <f t="shared" si="171"/>
        <v>0.85</v>
      </c>
      <c r="H588" s="58">
        <f t="shared" si="172"/>
        <v>-0.15000000000000002</v>
      </c>
      <c r="I588" s="3">
        <f t="shared" si="170"/>
        <v>101</v>
      </c>
      <c r="J588" s="58">
        <f t="shared" si="173"/>
        <v>-0.19</v>
      </c>
      <c r="K588" s="81">
        <v>4866</v>
      </c>
      <c r="L588" s="112">
        <f t="shared" si="178"/>
        <v>14</v>
      </c>
      <c r="M588" s="58">
        <f t="shared" si="174"/>
        <v>-0.26</v>
      </c>
      <c r="N588" s="119">
        <v>1.968</v>
      </c>
      <c r="O588" s="59">
        <f t="shared" si="179"/>
        <v>176</v>
      </c>
      <c r="P588" s="58">
        <f t="shared" si="175"/>
        <v>-0.04</v>
      </c>
      <c r="Q588" s="64">
        <f t="shared" si="180"/>
        <v>-0.34</v>
      </c>
      <c r="R588" s="64">
        <f t="shared" si="176"/>
        <v>-0.3</v>
      </c>
      <c r="S588" s="26">
        <f t="shared" si="161"/>
        <v>2</v>
      </c>
      <c r="T588" s="26">
        <f t="shared" si="166"/>
        <v>20</v>
      </c>
      <c r="U588" s="23">
        <f t="shared" si="162"/>
        <v>0</v>
      </c>
      <c r="V588" s="19">
        <f t="shared" si="163"/>
        <v>0</v>
      </c>
      <c r="W588" s="23" t="str">
        <f t="shared" si="164"/>
        <v>ВВ</v>
      </c>
      <c r="X588" s="17">
        <f t="shared" si="165"/>
        <v>0</v>
      </c>
      <c r="Y588" s="1"/>
    </row>
    <row r="589" spans="2:26" ht="15" outlineLevel="2" x14ac:dyDescent="0.25">
      <c r="B589" s="176">
        <v>552</v>
      </c>
      <c r="C589" s="178" t="s">
        <v>591</v>
      </c>
      <c r="D589" s="170">
        <v>1548.24</v>
      </c>
      <c r="E589" s="5">
        <v>1423.94</v>
      </c>
      <c r="F589" s="13">
        <v>82.3</v>
      </c>
      <c r="G589" s="10">
        <f t="shared" si="171"/>
        <v>0.92</v>
      </c>
      <c r="H589" s="58">
        <f t="shared" si="172"/>
        <v>-7.999999999999996E-2</v>
      </c>
      <c r="I589" s="3">
        <f t="shared" si="170"/>
        <v>21</v>
      </c>
      <c r="J589" s="58">
        <f t="shared" si="173"/>
        <v>0.75</v>
      </c>
      <c r="K589" s="81">
        <v>6603.1</v>
      </c>
      <c r="L589" s="112">
        <f t="shared" si="178"/>
        <v>4.5999999999999996</v>
      </c>
      <c r="M589" s="58">
        <f t="shared" si="174"/>
        <v>0.59</v>
      </c>
      <c r="N589" s="119">
        <v>3.8879999999999999</v>
      </c>
      <c r="O589" s="59">
        <f t="shared" si="179"/>
        <v>366</v>
      </c>
      <c r="P589" s="58">
        <f t="shared" si="175"/>
        <v>1</v>
      </c>
      <c r="Q589" s="64">
        <f t="shared" si="180"/>
        <v>0.67</v>
      </c>
      <c r="R589" s="64">
        <f t="shared" si="176"/>
        <v>1.5899999999999999</v>
      </c>
      <c r="S589" s="26">
        <f t="shared" si="161"/>
        <v>1</v>
      </c>
      <c r="T589" s="26">
        <f t="shared" si="166"/>
        <v>10</v>
      </c>
      <c r="U589" s="23">
        <f t="shared" si="162"/>
        <v>0</v>
      </c>
      <c r="V589" s="19" t="str">
        <f t="shared" si="163"/>
        <v>АА</v>
      </c>
      <c r="W589" s="23">
        <f t="shared" si="164"/>
        <v>0</v>
      </c>
      <c r="X589" s="17">
        <f t="shared" si="165"/>
        <v>0</v>
      </c>
      <c r="Y589" s="1"/>
    </row>
    <row r="590" spans="2:26" ht="15" outlineLevel="2" x14ac:dyDescent="0.25">
      <c r="B590" s="176">
        <v>553</v>
      </c>
      <c r="C590" s="178" t="s">
        <v>592</v>
      </c>
      <c r="D590" s="170">
        <v>165.86</v>
      </c>
      <c r="E590" s="5">
        <v>120.69</v>
      </c>
      <c r="F590" s="13">
        <v>55.17</v>
      </c>
      <c r="G590" s="10">
        <f t="shared" si="171"/>
        <v>0.73</v>
      </c>
      <c r="H590" s="58">
        <f t="shared" si="172"/>
        <v>-0.27</v>
      </c>
      <c r="I590" s="3">
        <f t="shared" si="170"/>
        <v>167</v>
      </c>
      <c r="J590" s="58">
        <f t="shared" si="173"/>
        <v>-0.96</v>
      </c>
      <c r="K590" s="81">
        <v>3328.5</v>
      </c>
      <c r="L590" s="112">
        <f t="shared" si="178"/>
        <v>27.6</v>
      </c>
      <c r="M590" s="58">
        <f t="shared" si="174"/>
        <v>-1.49</v>
      </c>
      <c r="N590" s="119">
        <v>1.6679999999999999</v>
      </c>
      <c r="O590" s="59">
        <f t="shared" si="179"/>
        <v>72</v>
      </c>
      <c r="P590" s="58">
        <f t="shared" si="175"/>
        <v>-0.61</v>
      </c>
      <c r="Q590" s="64">
        <f t="shared" si="180"/>
        <v>-1.23</v>
      </c>
      <c r="R590" s="64">
        <f t="shared" si="176"/>
        <v>-2.1</v>
      </c>
      <c r="S590" s="26">
        <f t="shared" si="161"/>
        <v>2</v>
      </c>
      <c r="T590" s="26">
        <f t="shared" si="166"/>
        <v>20</v>
      </c>
      <c r="U590" s="23">
        <f t="shared" si="162"/>
        <v>0</v>
      </c>
      <c r="V590" s="19">
        <f t="shared" si="163"/>
        <v>0</v>
      </c>
      <c r="W590" s="23" t="str">
        <f t="shared" si="164"/>
        <v>ВВ</v>
      </c>
      <c r="X590" s="17">
        <f t="shared" si="165"/>
        <v>0</v>
      </c>
      <c r="Y590" s="1"/>
    </row>
    <row r="591" spans="2:26" ht="15" outlineLevel="2" x14ac:dyDescent="0.25">
      <c r="B591" s="176">
        <v>554</v>
      </c>
      <c r="C591" s="178" t="s">
        <v>593</v>
      </c>
      <c r="D591" s="170">
        <v>589.33000000000004</v>
      </c>
      <c r="E591" s="5">
        <v>552.51</v>
      </c>
      <c r="F591" s="13">
        <v>134.83000000000001</v>
      </c>
      <c r="G591" s="10">
        <f t="shared" si="171"/>
        <v>0.94</v>
      </c>
      <c r="H591" s="58">
        <f t="shared" si="172"/>
        <v>-6.0000000000000053E-2</v>
      </c>
      <c r="I591" s="3">
        <f t="shared" si="170"/>
        <v>89</v>
      </c>
      <c r="J591" s="58">
        <f t="shared" si="173"/>
        <v>-0.05</v>
      </c>
      <c r="K591" s="81">
        <v>5740.3</v>
      </c>
      <c r="L591" s="112">
        <f t="shared" si="178"/>
        <v>10.4</v>
      </c>
      <c r="M591" s="58">
        <f t="shared" si="174"/>
        <v>0.06</v>
      </c>
      <c r="N591" s="119">
        <v>3.956</v>
      </c>
      <c r="O591" s="59">
        <f t="shared" si="179"/>
        <v>140</v>
      </c>
      <c r="P591" s="58">
        <f t="shared" si="175"/>
        <v>-0.23</v>
      </c>
      <c r="Q591" s="64">
        <f t="shared" si="180"/>
        <v>-0.11000000000000006</v>
      </c>
      <c r="R591" s="64">
        <f t="shared" si="176"/>
        <v>-0.17</v>
      </c>
      <c r="S591" s="26">
        <f t="shared" si="161"/>
        <v>2</v>
      </c>
      <c r="T591" s="26">
        <f t="shared" si="166"/>
        <v>20</v>
      </c>
      <c r="U591" s="23">
        <f t="shared" si="162"/>
        <v>0</v>
      </c>
      <c r="V591" s="19">
        <f t="shared" si="163"/>
        <v>0</v>
      </c>
      <c r="W591" s="23" t="str">
        <f t="shared" si="164"/>
        <v>ВВ</v>
      </c>
      <c r="X591" s="17">
        <f t="shared" si="165"/>
        <v>0</v>
      </c>
      <c r="Y591" s="1"/>
    </row>
    <row r="592" spans="2:26" ht="15" outlineLevel="2" x14ac:dyDescent="0.25">
      <c r="B592" s="176">
        <v>555</v>
      </c>
      <c r="C592" s="178" t="s">
        <v>594</v>
      </c>
      <c r="D592" s="170">
        <v>1520.26</v>
      </c>
      <c r="E592" s="5">
        <v>1366.61</v>
      </c>
      <c r="F592" s="13">
        <v>446.65</v>
      </c>
      <c r="G592" s="10">
        <f t="shared" si="171"/>
        <v>0.9</v>
      </c>
      <c r="H592" s="58">
        <f t="shared" si="172"/>
        <v>-9.9999999999999978E-2</v>
      </c>
      <c r="I592" s="3">
        <f t="shared" si="170"/>
        <v>119</v>
      </c>
      <c r="J592" s="58">
        <f t="shared" si="173"/>
        <v>-0.4</v>
      </c>
      <c r="K592" s="81">
        <v>12896.7</v>
      </c>
      <c r="L592" s="112">
        <f t="shared" si="178"/>
        <v>9.4</v>
      </c>
      <c r="M592" s="58">
        <f t="shared" si="174"/>
        <v>0.15</v>
      </c>
      <c r="N592" s="119">
        <v>8.9879999999999995</v>
      </c>
      <c r="O592" s="59">
        <f t="shared" si="179"/>
        <v>152</v>
      </c>
      <c r="P592" s="58">
        <f t="shared" si="175"/>
        <v>-0.17</v>
      </c>
      <c r="Q592" s="64">
        <f t="shared" si="180"/>
        <v>-0.5</v>
      </c>
      <c r="R592" s="64">
        <f t="shared" si="176"/>
        <v>-2.0000000000000018E-2</v>
      </c>
      <c r="S592" s="26">
        <f t="shared" si="161"/>
        <v>2</v>
      </c>
      <c r="T592" s="26">
        <f t="shared" si="166"/>
        <v>20</v>
      </c>
      <c r="U592" s="23">
        <f t="shared" si="162"/>
        <v>0</v>
      </c>
      <c r="V592" s="19">
        <f t="shared" si="163"/>
        <v>0</v>
      </c>
      <c r="W592" s="23" t="str">
        <f t="shared" si="164"/>
        <v>ВВ</v>
      </c>
      <c r="X592" s="17">
        <f t="shared" si="165"/>
        <v>0</v>
      </c>
      <c r="Y592" s="1"/>
    </row>
    <row r="593" spans="2:25" ht="15" outlineLevel="2" x14ac:dyDescent="0.25">
      <c r="B593" s="176">
        <v>556</v>
      </c>
      <c r="C593" s="178" t="s">
        <v>595</v>
      </c>
      <c r="D593" s="170">
        <v>232.35</v>
      </c>
      <c r="E593" s="5">
        <v>117.71</v>
      </c>
      <c r="F593" s="13">
        <v>268.64999999999998</v>
      </c>
      <c r="G593" s="10">
        <f t="shared" si="171"/>
        <v>0.51</v>
      </c>
      <c r="H593" s="58">
        <f t="shared" si="172"/>
        <v>-0.49</v>
      </c>
      <c r="I593" s="3">
        <f t="shared" si="170"/>
        <v>833</v>
      </c>
      <c r="J593" s="58">
        <f t="shared" si="173"/>
        <v>-8.7899999999999991</v>
      </c>
      <c r="K593" s="81">
        <v>4668.3</v>
      </c>
      <c r="L593" s="112">
        <v>0</v>
      </c>
      <c r="M593" s="58">
        <f t="shared" si="174"/>
        <v>1</v>
      </c>
      <c r="N593" s="119">
        <v>1</v>
      </c>
      <c r="O593" s="59">
        <f t="shared" si="179"/>
        <v>118</v>
      </c>
      <c r="P593" s="58">
        <f t="shared" si="175"/>
        <v>-0.36</v>
      </c>
      <c r="Q593" s="64">
        <f t="shared" si="180"/>
        <v>-9.2799999999999994</v>
      </c>
      <c r="R593" s="64">
        <f t="shared" si="176"/>
        <v>0.64</v>
      </c>
      <c r="S593" s="26">
        <f t="shared" si="161"/>
        <v>2</v>
      </c>
      <c r="T593" s="26">
        <f t="shared" si="166"/>
        <v>10</v>
      </c>
      <c r="U593" s="23">
        <f t="shared" si="162"/>
        <v>0</v>
      </c>
      <c r="V593" s="19">
        <f t="shared" si="163"/>
        <v>0</v>
      </c>
      <c r="W593" s="23">
        <f t="shared" si="164"/>
        <v>0</v>
      </c>
      <c r="X593" s="17" t="str">
        <f t="shared" si="165"/>
        <v>ВА</v>
      </c>
      <c r="Y593" s="1"/>
    </row>
    <row r="594" spans="2:25" ht="15" outlineLevel="2" x14ac:dyDescent="0.25">
      <c r="B594" s="176">
        <v>557</v>
      </c>
      <c r="C594" s="178" t="s">
        <v>596</v>
      </c>
      <c r="D594" s="170">
        <v>580.27</v>
      </c>
      <c r="E594" s="5">
        <v>494.05</v>
      </c>
      <c r="F594" s="13">
        <v>176.22</v>
      </c>
      <c r="G594" s="10">
        <f t="shared" si="171"/>
        <v>0.85</v>
      </c>
      <c r="H594" s="58">
        <f t="shared" si="172"/>
        <v>-0.15000000000000002</v>
      </c>
      <c r="I594" s="3">
        <f t="shared" si="170"/>
        <v>130</v>
      </c>
      <c r="J594" s="58">
        <f t="shared" si="173"/>
        <v>-0.53</v>
      </c>
      <c r="K594" s="81">
        <v>9176.9</v>
      </c>
      <c r="L594" s="112">
        <f t="shared" ref="L594:L622" si="181">ROUND(K594/E594,1)</f>
        <v>18.600000000000001</v>
      </c>
      <c r="M594" s="58">
        <f t="shared" si="174"/>
        <v>-0.68</v>
      </c>
      <c r="N594" s="119">
        <v>4.9800000000000004</v>
      </c>
      <c r="O594" s="59">
        <f t="shared" si="179"/>
        <v>99</v>
      </c>
      <c r="P594" s="58">
        <f t="shared" si="175"/>
        <v>-0.46</v>
      </c>
      <c r="Q594" s="64">
        <f t="shared" si="180"/>
        <v>-0.68</v>
      </c>
      <c r="R594" s="64">
        <f t="shared" si="176"/>
        <v>-1.1400000000000001</v>
      </c>
      <c r="S594" s="26">
        <f t="shared" si="161"/>
        <v>2</v>
      </c>
      <c r="T594" s="26">
        <f t="shared" si="166"/>
        <v>20</v>
      </c>
      <c r="U594" s="23">
        <f t="shared" si="162"/>
        <v>0</v>
      </c>
      <c r="V594" s="19">
        <f t="shared" si="163"/>
        <v>0</v>
      </c>
      <c r="W594" s="23" t="str">
        <f t="shared" si="164"/>
        <v>ВВ</v>
      </c>
      <c r="X594" s="17">
        <f t="shared" si="165"/>
        <v>0</v>
      </c>
      <c r="Y594" s="1"/>
    </row>
    <row r="595" spans="2:25" ht="15" outlineLevel="2" x14ac:dyDescent="0.25">
      <c r="B595" s="176">
        <v>558</v>
      </c>
      <c r="C595" s="178" t="s">
        <v>597</v>
      </c>
      <c r="D595" s="170">
        <v>435.96</v>
      </c>
      <c r="E595" s="5">
        <v>369.62</v>
      </c>
      <c r="F595" s="13">
        <v>113.34</v>
      </c>
      <c r="G595" s="10">
        <f t="shared" si="171"/>
        <v>0.85</v>
      </c>
      <c r="H595" s="58">
        <f t="shared" si="172"/>
        <v>-0.15000000000000002</v>
      </c>
      <c r="I595" s="3">
        <f t="shared" si="170"/>
        <v>112</v>
      </c>
      <c r="J595" s="58">
        <f t="shared" si="173"/>
        <v>-0.32</v>
      </c>
      <c r="K595" s="81">
        <v>6787.6</v>
      </c>
      <c r="L595" s="112">
        <f t="shared" si="181"/>
        <v>18.399999999999999</v>
      </c>
      <c r="M595" s="58">
        <f t="shared" si="174"/>
        <v>-0.66</v>
      </c>
      <c r="N595" s="119">
        <v>4</v>
      </c>
      <c r="O595" s="59">
        <f t="shared" si="179"/>
        <v>92</v>
      </c>
      <c r="P595" s="58">
        <f t="shared" si="175"/>
        <v>-0.5</v>
      </c>
      <c r="Q595" s="64">
        <f t="shared" si="180"/>
        <v>-0.47000000000000003</v>
      </c>
      <c r="R595" s="64">
        <f t="shared" si="176"/>
        <v>-1.1600000000000001</v>
      </c>
      <c r="S595" s="26">
        <f t="shared" si="161"/>
        <v>2</v>
      </c>
      <c r="T595" s="26">
        <f t="shared" si="166"/>
        <v>20</v>
      </c>
      <c r="U595" s="23">
        <f t="shared" si="162"/>
        <v>0</v>
      </c>
      <c r="V595" s="19">
        <f t="shared" si="163"/>
        <v>0</v>
      </c>
      <c r="W595" s="23" t="str">
        <f t="shared" si="164"/>
        <v>ВВ</v>
      </c>
      <c r="X595" s="17">
        <f t="shared" si="165"/>
        <v>0</v>
      </c>
      <c r="Y595" s="1"/>
    </row>
    <row r="596" spans="2:25" ht="15" outlineLevel="2" x14ac:dyDescent="0.25">
      <c r="B596" s="176">
        <v>559</v>
      </c>
      <c r="C596" s="178" t="s">
        <v>598</v>
      </c>
      <c r="D596" s="170">
        <v>1035.17</v>
      </c>
      <c r="E596" s="5">
        <v>933.54</v>
      </c>
      <c r="F596" s="13">
        <v>260.64</v>
      </c>
      <c r="G596" s="10">
        <f t="shared" si="171"/>
        <v>0.9</v>
      </c>
      <c r="H596" s="58">
        <f t="shared" si="172"/>
        <v>-9.9999999999999978E-2</v>
      </c>
      <c r="I596" s="3">
        <f t="shared" si="170"/>
        <v>102</v>
      </c>
      <c r="J596" s="58">
        <f t="shared" si="173"/>
        <v>-0.2</v>
      </c>
      <c r="K596" s="81">
        <v>7645.3</v>
      </c>
      <c r="L596" s="112">
        <f t="shared" si="181"/>
        <v>8.1999999999999993</v>
      </c>
      <c r="M596" s="58">
        <f t="shared" si="174"/>
        <v>0.26</v>
      </c>
      <c r="N596" s="119">
        <v>4.9880000000000004</v>
      </c>
      <c r="O596" s="59">
        <f t="shared" si="179"/>
        <v>187</v>
      </c>
      <c r="P596" s="58">
        <f t="shared" si="175"/>
        <v>0.02</v>
      </c>
      <c r="Q596" s="64">
        <f t="shared" si="180"/>
        <v>-0.3</v>
      </c>
      <c r="R596" s="64">
        <f t="shared" si="176"/>
        <v>0.28000000000000003</v>
      </c>
      <c r="S596" s="26">
        <f t="shared" si="161"/>
        <v>2</v>
      </c>
      <c r="T596" s="26">
        <f t="shared" si="166"/>
        <v>10</v>
      </c>
      <c r="U596" s="23">
        <f t="shared" si="162"/>
        <v>0</v>
      </c>
      <c r="V596" s="19">
        <f t="shared" si="163"/>
        <v>0</v>
      </c>
      <c r="W596" s="23">
        <f t="shared" si="164"/>
        <v>0</v>
      </c>
      <c r="X596" s="17" t="str">
        <f t="shared" si="165"/>
        <v>ВА</v>
      </c>
      <c r="Y596" s="1"/>
    </row>
    <row r="597" spans="2:25" ht="15" outlineLevel="2" x14ac:dyDescent="0.25">
      <c r="B597" s="176">
        <v>560</v>
      </c>
      <c r="C597" s="178" t="s">
        <v>599</v>
      </c>
      <c r="D597" s="170">
        <v>1113.6099999999999</v>
      </c>
      <c r="E597" s="5">
        <v>936.52</v>
      </c>
      <c r="F597" s="13">
        <v>253.09</v>
      </c>
      <c r="G597" s="10">
        <f t="shared" si="171"/>
        <v>0.84</v>
      </c>
      <c r="H597" s="58">
        <f t="shared" si="172"/>
        <v>-0.16000000000000003</v>
      </c>
      <c r="I597" s="3">
        <f t="shared" si="170"/>
        <v>99</v>
      </c>
      <c r="J597" s="58">
        <f t="shared" si="173"/>
        <v>-0.16</v>
      </c>
      <c r="K597" s="81">
        <v>6152.7</v>
      </c>
      <c r="L597" s="112">
        <f t="shared" si="181"/>
        <v>6.6</v>
      </c>
      <c r="M597" s="58">
        <f t="shared" si="174"/>
        <v>0.41</v>
      </c>
      <c r="N597" s="119">
        <v>2.5920000000000001</v>
      </c>
      <c r="O597" s="59">
        <f t="shared" si="179"/>
        <v>361</v>
      </c>
      <c r="P597" s="58">
        <f t="shared" si="175"/>
        <v>0.97</v>
      </c>
      <c r="Q597" s="64">
        <f t="shared" si="180"/>
        <v>-0.32000000000000006</v>
      </c>
      <c r="R597" s="64">
        <f t="shared" si="176"/>
        <v>1.38</v>
      </c>
      <c r="S597" s="26">
        <f t="shared" si="161"/>
        <v>2</v>
      </c>
      <c r="T597" s="26">
        <f t="shared" si="166"/>
        <v>10</v>
      </c>
      <c r="U597" s="23">
        <f t="shared" si="162"/>
        <v>0</v>
      </c>
      <c r="V597" s="19">
        <f t="shared" si="163"/>
        <v>0</v>
      </c>
      <c r="W597" s="23">
        <f t="shared" si="164"/>
        <v>0</v>
      </c>
      <c r="X597" s="17" t="str">
        <f t="shared" si="165"/>
        <v>ВА</v>
      </c>
      <c r="Y597" s="1"/>
    </row>
    <row r="598" spans="2:25" ht="15" outlineLevel="2" x14ac:dyDescent="0.25">
      <c r="B598" s="176">
        <v>561</v>
      </c>
      <c r="C598" s="178" t="s">
        <v>600</v>
      </c>
      <c r="D598" s="170">
        <v>2332.17</v>
      </c>
      <c r="E598" s="5">
        <v>2165.6999999999998</v>
      </c>
      <c r="F598" s="13">
        <v>493.47</v>
      </c>
      <c r="G598" s="10">
        <f t="shared" si="171"/>
        <v>0.93</v>
      </c>
      <c r="H598" s="58">
        <f t="shared" si="172"/>
        <v>-6.9999999999999951E-2</v>
      </c>
      <c r="I598" s="3">
        <f t="shared" si="170"/>
        <v>83</v>
      </c>
      <c r="J598" s="58">
        <f t="shared" si="173"/>
        <v>0.02</v>
      </c>
      <c r="K598" s="81">
        <v>18571.099999999999</v>
      </c>
      <c r="L598" s="112">
        <f t="shared" si="181"/>
        <v>8.6</v>
      </c>
      <c r="M598" s="58">
        <f t="shared" si="174"/>
        <v>0.23</v>
      </c>
      <c r="N598" s="119">
        <v>7.984</v>
      </c>
      <c r="O598" s="59">
        <f t="shared" si="179"/>
        <v>271</v>
      </c>
      <c r="P598" s="58">
        <f t="shared" si="175"/>
        <v>0.48</v>
      </c>
      <c r="Q598" s="64">
        <f t="shared" si="180"/>
        <v>-4.9999999999999947E-2</v>
      </c>
      <c r="R598" s="64">
        <f t="shared" si="176"/>
        <v>0.71</v>
      </c>
      <c r="S598" s="26">
        <f t="shared" si="161"/>
        <v>2</v>
      </c>
      <c r="T598" s="26">
        <f t="shared" si="166"/>
        <v>10</v>
      </c>
      <c r="U598" s="23">
        <f t="shared" si="162"/>
        <v>0</v>
      </c>
      <c r="V598" s="19">
        <f t="shared" si="163"/>
        <v>0</v>
      </c>
      <c r="W598" s="23">
        <f t="shared" si="164"/>
        <v>0</v>
      </c>
      <c r="X598" s="17" t="str">
        <f t="shared" si="165"/>
        <v>ВА</v>
      </c>
      <c r="Y598" s="1"/>
    </row>
    <row r="599" spans="2:25" ht="15" outlineLevel="2" x14ac:dyDescent="0.25">
      <c r="B599" s="176">
        <v>563</v>
      </c>
      <c r="C599" s="178" t="s">
        <v>601</v>
      </c>
      <c r="D599" s="170">
        <v>1092.01</v>
      </c>
      <c r="E599" s="5">
        <v>1013.61</v>
      </c>
      <c r="F599" s="13">
        <v>197.4</v>
      </c>
      <c r="G599" s="10">
        <f t="shared" si="171"/>
        <v>0.93</v>
      </c>
      <c r="H599" s="58">
        <f t="shared" si="172"/>
        <v>-6.9999999999999951E-2</v>
      </c>
      <c r="I599" s="3">
        <f t="shared" si="170"/>
        <v>71</v>
      </c>
      <c r="J599" s="58">
        <f t="shared" si="173"/>
        <v>0.17</v>
      </c>
      <c r="K599" s="81">
        <v>7276.1</v>
      </c>
      <c r="L599" s="112">
        <f t="shared" si="181"/>
        <v>7.2</v>
      </c>
      <c r="M599" s="58">
        <f t="shared" si="174"/>
        <v>0.35</v>
      </c>
      <c r="N599" s="119">
        <v>3</v>
      </c>
      <c r="O599" s="59">
        <f t="shared" si="179"/>
        <v>338</v>
      </c>
      <c r="P599" s="58">
        <f t="shared" si="175"/>
        <v>0.85</v>
      </c>
      <c r="Q599" s="64">
        <f t="shared" si="180"/>
        <v>0.10000000000000006</v>
      </c>
      <c r="R599" s="64">
        <f t="shared" si="176"/>
        <v>1.2</v>
      </c>
      <c r="S599" s="26">
        <f t="shared" ref="S599:S621" si="182">IF(Q599&gt;=$Q$37,1,2)</f>
        <v>1</v>
      </c>
      <c r="T599" s="26">
        <f t="shared" ref="T599:T622" si="183">IF(R599&gt;=$R$37,10,20)</f>
        <v>10</v>
      </c>
      <c r="U599" s="23">
        <f t="shared" ref="U599:U622" si="184">IF(S599+T599=21,$U$8,0)</f>
        <v>0</v>
      </c>
      <c r="V599" s="19" t="str">
        <f t="shared" ref="V599:V622" si="185">IF(S599+T599=11,$V$8,0)</f>
        <v>АА</v>
      </c>
      <c r="W599" s="23">
        <f t="shared" ref="W599:W622" si="186">IF(S599+T599=22,$W$8,0)</f>
        <v>0</v>
      </c>
      <c r="X599" s="17">
        <f t="shared" ref="X599:X622" si="187">IF(S599+T599=12,$X$8,0)</f>
        <v>0</v>
      </c>
      <c r="Y599" s="1"/>
    </row>
    <row r="600" spans="2:25" ht="15" outlineLevel="2" x14ac:dyDescent="0.25">
      <c r="B600" s="176">
        <v>564</v>
      </c>
      <c r="C600" s="178" t="s">
        <v>602</v>
      </c>
      <c r="D600" s="170">
        <v>459.87</v>
      </c>
      <c r="E600" s="5">
        <v>400.42</v>
      </c>
      <c r="F600" s="13">
        <v>143.44999999999999</v>
      </c>
      <c r="G600" s="10">
        <f t="shared" si="171"/>
        <v>0.87</v>
      </c>
      <c r="H600" s="58">
        <f t="shared" si="172"/>
        <v>-0.13</v>
      </c>
      <c r="I600" s="3">
        <f t="shared" si="170"/>
        <v>131</v>
      </c>
      <c r="J600" s="58">
        <f t="shared" si="173"/>
        <v>-0.54</v>
      </c>
      <c r="K600" s="81">
        <v>6526.3</v>
      </c>
      <c r="L600" s="112">
        <f t="shared" si="181"/>
        <v>16.3</v>
      </c>
      <c r="M600" s="58">
        <f t="shared" si="174"/>
        <v>-0.47</v>
      </c>
      <c r="N600" s="119">
        <v>3.98</v>
      </c>
      <c r="O600" s="59">
        <f t="shared" si="179"/>
        <v>101</v>
      </c>
      <c r="P600" s="58">
        <f t="shared" si="175"/>
        <v>-0.45</v>
      </c>
      <c r="Q600" s="64">
        <f t="shared" si="180"/>
        <v>-0.67</v>
      </c>
      <c r="R600" s="64">
        <f t="shared" si="176"/>
        <v>-0.91999999999999993</v>
      </c>
      <c r="S600" s="26">
        <f t="shared" si="182"/>
        <v>2</v>
      </c>
      <c r="T600" s="26">
        <f t="shared" si="183"/>
        <v>20</v>
      </c>
      <c r="U600" s="23">
        <f t="shared" si="184"/>
        <v>0</v>
      </c>
      <c r="V600" s="19">
        <f t="shared" si="185"/>
        <v>0</v>
      </c>
      <c r="W600" s="23" t="str">
        <f t="shared" si="186"/>
        <v>ВВ</v>
      </c>
      <c r="X600" s="17">
        <f t="shared" si="187"/>
        <v>0</v>
      </c>
      <c r="Y600" s="1"/>
    </row>
    <row r="601" spans="2:25" ht="15" outlineLevel="2" x14ac:dyDescent="0.25">
      <c r="B601" s="176">
        <v>565</v>
      </c>
      <c r="C601" s="178" t="s">
        <v>603</v>
      </c>
      <c r="D601" s="170">
        <v>810.65</v>
      </c>
      <c r="E601" s="5">
        <v>773.8</v>
      </c>
      <c r="F601" s="13">
        <v>205.85</v>
      </c>
      <c r="G601" s="10">
        <f t="shared" si="171"/>
        <v>0.95</v>
      </c>
      <c r="H601" s="58">
        <f t="shared" si="172"/>
        <v>-5.0000000000000044E-2</v>
      </c>
      <c r="I601" s="3">
        <f t="shared" si="170"/>
        <v>97</v>
      </c>
      <c r="J601" s="58">
        <f t="shared" si="173"/>
        <v>-0.14000000000000001</v>
      </c>
      <c r="K601" s="81">
        <v>5427.7</v>
      </c>
      <c r="L601" s="112">
        <f t="shared" si="181"/>
        <v>7</v>
      </c>
      <c r="M601" s="58">
        <f t="shared" si="174"/>
        <v>0.37</v>
      </c>
      <c r="N601" s="119">
        <v>2.044</v>
      </c>
      <c r="O601" s="59">
        <f t="shared" si="179"/>
        <v>379</v>
      </c>
      <c r="P601" s="58">
        <f t="shared" si="175"/>
        <v>1.07</v>
      </c>
      <c r="Q601" s="64">
        <f t="shared" si="180"/>
        <v>-0.19000000000000006</v>
      </c>
      <c r="R601" s="64">
        <f t="shared" si="176"/>
        <v>1.44</v>
      </c>
      <c r="S601" s="26">
        <f t="shared" si="182"/>
        <v>2</v>
      </c>
      <c r="T601" s="26">
        <f t="shared" si="183"/>
        <v>10</v>
      </c>
      <c r="U601" s="23">
        <f t="shared" si="184"/>
        <v>0</v>
      </c>
      <c r="V601" s="19">
        <f t="shared" si="185"/>
        <v>0</v>
      </c>
      <c r="W601" s="23">
        <f t="shared" si="186"/>
        <v>0</v>
      </c>
      <c r="X601" s="17" t="str">
        <f t="shared" si="187"/>
        <v>ВА</v>
      </c>
      <c r="Y601" s="1"/>
    </row>
    <row r="602" spans="2:25" ht="15" outlineLevel="2" x14ac:dyDescent="0.25">
      <c r="B602" s="176">
        <v>566</v>
      </c>
      <c r="C602" s="178" t="s">
        <v>604</v>
      </c>
      <c r="D602" s="170">
        <v>224.75</v>
      </c>
      <c r="E602" s="5">
        <v>204.17</v>
      </c>
      <c r="F602" s="13">
        <v>92.57</v>
      </c>
      <c r="G602" s="10">
        <f t="shared" si="171"/>
        <v>0.91</v>
      </c>
      <c r="H602" s="58">
        <f t="shared" si="172"/>
        <v>-8.9999999999999969E-2</v>
      </c>
      <c r="I602" s="3">
        <f t="shared" si="170"/>
        <v>165</v>
      </c>
      <c r="J602" s="58">
        <f t="shared" si="173"/>
        <v>-0.94</v>
      </c>
      <c r="K602" s="81">
        <v>4711.3999999999996</v>
      </c>
      <c r="L602" s="112">
        <f t="shared" si="181"/>
        <v>23.1</v>
      </c>
      <c r="M602" s="58">
        <f t="shared" si="174"/>
        <v>-1.08</v>
      </c>
      <c r="N602" s="119">
        <v>2.66</v>
      </c>
      <c r="O602" s="59">
        <f t="shared" si="179"/>
        <v>77</v>
      </c>
      <c r="P602" s="58">
        <f t="shared" si="175"/>
        <v>-0.57999999999999996</v>
      </c>
      <c r="Q602" s="64">
        <f t="shared" si="180"/>
        <v>-1.0299999999999998</v>
      </c>
      <c r="R602" s="64">
        <f t="shared" si="176"/>
        <v>-1.6600000000000001</v>
      </c>
      <c r="S602" s="26">
        <f t="shared" si="182"/>
        <v>2</v>
      </c>
      <c r="T602" s="26">
        <f t="shared" si="183"/>
        <v>20</v>
      </c>
      <c r="U602" s="23">
        <f t="shared" si="184"/>
        <v>0</v>
      </c>
      <c r="V602" s="19">
        <f t="shared" si="185"/>
        <v>0</v>
      </c>
      <c r="W602" s="23" t="str">
        <f t="shared" si="186"/>
        <v>ВВ</v>
      </c>
      <c r="X602" s="17">
        <f t="shared" si="187"/>
        <v>0</v>
      </c>
      <c r="Y602" s="1"/>
    </row>
    <row r="603" spans="2:25" ht="15" outlineLevel="2" x14ac:dyDescent="0.25">
      <c r="B603" s="176">
        <v>567</v>
      </c>
      <c r="C603" s="178" t="s">
        <v>605</v>
      </c>
      <c r="D603" s="170">
        <v>1215</v>
      </c>
      <c r="E603" s="5">
        <v>1062.29</v>
      </c>
      <c r="F603" s="13">
        <v>231.71</v>
      </c>
      <c r="G603" s="10">
        <f t="shared" si="171"/>
        <v>0.87</v>
      </c>
      <c r="H603" s="58">
        <f t="shared" si="172"/>
        <v>-0.13</v>
      </c>
      <c r="I603" s="3">
        <f t="shared" si="170"/>
        <v>80</v>
      </c>
      <c r="J603" s="58">
        <f t="shared" si="173"/>
        <v>0.06</v>
      </c>
      <c r="K603" s="81">
        <v>5557.8</v>
      </c>
      <c r="L603" s="112">
        <f t="shared" si="181"/>
        <v>5.2</v>
      </c>
      <c r="M603" s="58">
        <f t="shared" si="174"/>
        <v>0.53</v>
      </c>
      <c r="N603" s="119">
        <v>2.968</v>
      </c>
      <c r="O603" s="59">
        <f t="shared" si="179"/>
        <v>358</v>
      </c>
      <c r="P603" s="58">
        <f t="shared" si="175"/>
        <v>0.96</v>
      </c>
      <c r="Q603" s="64">
        <f t="shared" si="180"/>
        <v>-7.0000000000000007E-2</v>
      </c>
      <c r="R603" s="64">
        <f t="shared" si="176"/>
        <v>1.49</v>
      </c>
      <c r="S603" s="26">
        <f t="shared" si="182"/>
        <v>2</v>
      </c>
      <c r="T603" s="26">
        <f t="shared" si="183"/>
        <v>10</v>
      </c>
      <c r="U603" s="23">
        <f t="shared" si="184"/>
        <v>0</v>
      </c>
      <c r="V603" s="19">
        <f t="shared" si="185"/>
        <v>0</v>
      </c>
      <c r="W603" s="23">
        <f t="shared" si="186"/>
        <v>0</v>
      </c>
      <c r="X603" s="17" t="str">
        <f t="shared" si="187"/>
        <v>ВА</v>
      </c>
      <c r="Y603" s="1"/>
    </row>
    <row r="604" spans="2:25" ht="15" outlineLevel="2" x14ac:dyDescent="0.25">
      <c r="B604" s="176">
        <v>568</v>
      </c>
      <c r="C604" s="178" t="s">
        <v>606</v>
      </c>
      <c r="D604" s="170">
        <v>2987.93</v>
      </c>
      <c r="E604" s="5">
        <v>2842.22</v>
      </c>
      <c r="F604" s="13">
        <v>1665.71</v>
      </c>
      <c r="G604" s="10">
        <f t="shared" si="171"/>
        <v>0.95</v>
      </c>
      <c r="H604" s="58">
        <f t="shared" si="172"/>
        <v>-5.0000000000000044E-2</v>
      </c>
      <c r="I604" s="3">
        <f t="shared" si="170"/>
        <v>214</v>
      </c>
      <c r="J604" s="58">
        <f t="shared" si="173"/>
        <v>-1.51</v>
      </c>
      <c r="K604" s="81">
        <v>22083.4</v>
      </c>
      <c r="L604" s="112">
        <f t="shared" si="181"/>
        <v>7.8</v>
      </c>
      <c r="M604" s="58">
        <f t="shared" si="174"/>
        <v>0.3</v>
      </c>
      <c r="N604" s="119">
        <v>13.64</v>
      </c>
      <c r="O604" s="59">
        <f t="shared" si="179"/>
        <v>208</v>
      </c>
      <c r="P604" s="58">
        <f t="shared" si="175"/>
        <v>0.14000000000000001</v>
      </c>
      <c r="Q604" s="64">
        <f t="shared" si="180"/>
        <v>-1.56</v>
      </c>
      <c r="R604" s="64">
        <f t="shared" si="176"/>
        <v>0.44</v>
      </c>
      <c r="S604" s="26">
        <f t="shared" si="182"/>
        <v>2</v>
      </c>
      <c r="T604" s="26">
        <f t="shared" si="183"/>
        <v>10</v>
      </c>
      <c r="U604" s="23">
        <f t="shared" si="184"/>
        <v>0</v>
      </c>
      <c r="V604" s="19">
        <f t="shared" si="185"/>
        <v>0</v>
      </c>
      <c r="W604" s="23">
        <f t="shared" si="186"/>
        <v>0</v>
      </c>
      <c r="X604" s="17" t="str">
        <f t="shared" si="187"/>
        <v>ВА</v>
      </c>
      <c r="Y604" s="1"/>
    </row>
    <row r="605" spans="2:25" ht="15" outlineLevel="2" x14ac:dyDescent="0.25">
      <c r="B605" s="176">
        <v>569</v>
      </c>
      <c r="C605" s="178" t="s">
        <v>607</v>
      </c>
      <c r="D605" s="170">
        <v>424.94</v>
      </c>
      <c r="E605" s="5">
        <v>403.3</v>
      </c>
      <c r="F605" s="13">
        <v>97.64</v>
      </c>
      <c r="G605" s="10">
        <f t="shared" si="171"/>
        <v>0.95</v>
      </c>
      <c r="H605" s="58">
        <f t="shared" si="172"/>
        <v>-5.0000000000000044E-2</v>
      </c>
      <c r="I605" s="3">
        <f t="shared" si="170"/>
        <v>88</v>
      </c>
      <c r="J605" s="58">
        <f t="shared" si="173"/>
        <v>-0.03</v>
      </c>
      <c r="K605" s="81">
        <v>5887</v>
      </c>
      <c r="L605" s="112">
        <f t="shared" si="181"/>
        <v>14.6</v>
      </c>
      <c r="M605" s="58">
        <f t="shared" si="174"/>
        <v>-0.32</v>
      </c>
      <c r="N605" s="119">
        <v>2.3439999999999999</v>
      </c>
      <c r="O605" s="59">
        <f t="shared" si="179"/>
        <v>172</v>
      </c>
      <c r="P605" s="58">
        <f t="shared" si="175"/>
        <v>-0.06</v>
      </c>
      <c r="Q605" s="64">
        <f t="shared" si="180"/>
        <v>-8.0000000000000043E-2</v>
      </c>
      <c r="R605" s="64">
        <f t="shared" si="176"/>
        <v>-0.38</v>
      </c>
      <c r="S605" s="26">
        <f t="shared" si="182"/>
        <v>2</v>
      </c>
      <c r="T605" s="26">
        <f t="shared" si="183"/>
        <v>20</v>
      </c>
      <c r="U605" s="23">
        <f t="shared" si="184"/>
        <v>0</v>
      </c>
      <c r="V605" s="19">
        <f t="shared" si="185"/>
        <v>0</v>
      </c>
      <c r="W605" s="23" t="str">
        <f t="shared" si="186"/>
        <v>ВВ</v>
      </c>
      <c r="X605" s="17">
        <f t="shared" si="187"/>
        <v>0</v>
      </c>
      <c r="Y605" s="1"/>
    </row>
    <row r="606" spans="2:25" ht="15" outlineLevel="2" x14ac:dyDescent="0.25">
      <c r="B606" s="176">
        <v>570</v>
      </c>
      <c r="C606" s="178" t="s">
        <v>608</v>
      </c>
      <c r="D606" s="170">
        <v>2979.81</v>
      </c>
      <c r="E606" s="5">
        <v>2929.84</v>
      </c>
      <c r="F606" s="13">
        <v>376.98</v>
      </c>
      <c r="G606" s="10">
        <f t="shared" si="171"/>
        <v>0.98</v>
      </c>
      <c r="H606" s="58">
        <f t="shared" si="172"/>
        <v>-2.0000000000000018E-2</v>
      </c>
      <c r="I606" s="3">
        <f t="shared" si="170"/>
        <v>47</v>
      </c>
      <c r="J606" s="58">
        <f t="shared" si="173"/>
        <v>0.45</v>
      </c>
      <c r="K606" s="81">
        <v>7694.9</v>
      </c>
      <c r="L606" s="112">
        <f t="shared" si="181"/>
        <v>2.6</v>
      </c>
      <c r="M606" s="58">
        <f t="shared" si="174"/>
        <v>0.77</v>
      </c>
      <c r="N606" s="119">
        <v>4.5</v>
      </c>
      <c r="O606" s="59">
        <f t="shared" si="179"/>
        <v>651</v>
      </c>
      <c r="P606" s="58">
        <f t="shared" si="175"/>
        <v>2.56</v>
      </c>
      <c r="Q606" s="64">
        <f t="shared" si="180"/>
        <v>0.43</v>
      </c>
      <c r="R606" s="64">
        <f t="shared" si="176"/>
        <v>3.33</v>
      </c>
      <c r="S606" s="26">
        <f t="shared" si="182"/>
        <v>1</v>
      </c>
      <c r="T606" s="26">
        <f t="shared" si="183"/>
        <v>10</v>
      </c>
      <c r="U606" s="23">
        <f t="shared" si="184"/>
        <v>0</v>
      </c>
      <c r="V606" s="19" t="str">
        <f t="shared" si="185"/>
        <v>АА</v>
      </c>
      <c r="W606" s="23">
        <f t="shared" si="186"/>
        <v>0</v>
      </c>
      <c r="X606" s="17">
        <f t="shared" si="187"/>
        <v>0</v>
      </c>
      <c r="Y606" s="1"/>
    </row>
    <row r="607" spans="2:25" ht="15" outlineLevel="2" x14ac:dyDescent="0.25">
      <c r="B607" s="176">
        <v>571</v>
      </c>
      <c r="C607" s="178" t="s">
        <v>609</v>
      </c>
      <c r="D607" s="170">
        <v>477.71</v>
      </c>
      <c r="E607" s="5">
        <v>446.92</v>
      </c>
      <c r="F607" s="13">
        <v>100.79</v>
      </c>
      <c r="G607" s="10">
        <f t="shared" si="171"/>
        <v>0.94</v>
      </c>
      <c r="H607" s="58">
        <f t="shared" si="172"/>
        <v>-6.0000000000000053E-2</v>
      </c>
      <c r="I607" s="3">
        <f t="shared" si="170"/>
        <v>82</v>
      </c>
      <c r="J607" s="58">
        <f t="shared" si="173"/>
        <v>0.04</v>
      </c>
      <c r="K607" s="81">
        <v>4587.7</v>
      </c>
      <c r="L607" s="112">
        <f t="shared" si="181"/>
        <v>10.3</v>
      </c>
      <c r="M607" s="58">
        <f t="shared" si="174"/>
        <v>7.0000000000000007E-2</v>
      </c>
      <c r="N607" s="119">
        <v>1.988</v>
      </c>
      <c r="O607" s="59">
        <f t="shared" si="179"/>
        <v>225</v>
      </c>
      <c r="P607" s="58">
        <f t="shared" si="175"/>
        <v>0.23</v>
      </c>
      <c r="Q607" s="64">
        <f t="shared" si="180"/>
        <v>-2.0000000000000052E-2</v>
      </c>
      <c r="R607" s="64">
        <f t="shared" si="176"/>
        <v>0.30000000000000004</v>
      </c>
      <c r="S607" s="26">
        <f t="shared" si="182"/>
        <v>2</v>
      </c>
      <c r="T607" s="26">
        <f t="shared" si="183"/>
        <v>10</v>
      </c>
      <c r="U607" s="23">
        <f t="shared" si="184"/>
        <v>0</v>
      </c>
      <c r="V607" s="19">
        <f t="shared" si="185"/>
        <v>0</v>
      </c>
      <c r="W607" s="23">
        <f t="shared" si="186"/>
        <v>0</v>
      </c>
      <c r="X607" s="17" t="str">
        <f t="shared" si="187"/>
        <v>ВА</v>
      </c>
      <c r="Y607" s="1"/>
    </row>
    <row r="608" spans="2:25" ht="15" outlineLevel="2" x14ac:dyDescent="0.25">
      <c r="B608" s="176">
        <v>572</v>
      </c>
      <c r="C608" s="178" t="s">
        <v>610</v>
      </c>
      <c r="D608" s="170">
        <v>737.96</v>
      </c>
      <c r="E608" s="5">
        <v>585.13</v>
      </c>
      <c r="F608" s="13">
        <v>232.83</v>
      </c>
      <c r="G608" s="10">
        <f t="shared" si="171"/>
        <v>0.79</v>
      </c>
      <c r="H608" s="58">
        <f t="shared" si="172"/>
        <v>-0.20999999999999996</v>
      </c>
      <c r="I608" s="3">
        <f t="shared" si="170"/>
        <v>145</v>
      </c>
      <c r="J608" s="58">
        <f t="shared" si="173"/>
        <v>-0.7</v>
      </c>
      <c r="K608" s="81">
        <v>5908.3</v>
      </c>
      <c r="L608" s="112">
        <f t="shared" si="181"/>
        <v>10.1</v>
      </c>
      <c r="M608" s="58">
        <f t="shared" si="174"/>
        <v>0.09</v>
      </c>
      <c r="N608" s="119">
        <v>2.8759999999999999</v>
      </c>
      <c r="O608" s="59">
        <f t="shared" si="179"/>
        <v>203</v>
      </c>
      <c r="P608" s="58">
        <f t="shared" si="175"/>
        <v>0.11</v>
      </c>
      <c r="Q608" s="64">
        <f t="shared" si="180"/>
        <v>-0.90999999999999992</v>
      </c>
      <c r="R608" s="64">
        <f t="shared" si="176"/>
        <v>0.2</v>
      </c>
      <c r="S608" s="26">
        <f t="shared" si="182"/>
        <v>2</v>
      </c>
      <c r="T608" s="26">
        <f t="shared" si="183"/>
        <v>10</v>
      </c>
      <c r="U608" s="23">
        <f t="shared" si="184"/>
        <v>0</v>
      </c>
      <c r="V608" s="19">
        <f t="shared" si="185"/>
        <v>0</v>
      </c>
      <c r="W608" s="23">
        <f t="shared" si="186"/>
        <v>0</v>
      </c>
      <c r="X608" s="17" t="str">
        <f t="shared" si="187"/>
        <v>ВА</v>
      </c>
      <c r="Y608" s="1"/>
    </row>
    <row r="609" spans="2:25" ht="15" outlineLevel="2" x14ac:dyDescent="0.25">
      <c r="B609" s="176">
        <v>573</v>
      </c>
      <c r="C609" s="178" t="s">
        <v>611</v>
      </c>
      <c r="D609" s="170">
        <v>261.72000000000003</v>
      </c>
      <c r="E609" s="5">
        <v>234.57</v>
      </c>
      <c r="F609" s="13">
        <v>161.13999999999999</v>
      </c>
      <c r="G609" s="10">
        <f t="shared" si="171"/>
        <v>0.9</v>
      </c>
      <c r="H609" s="58">
        <f t="shared" si="172"/>
        <v>-9.9999999999999978E-2</v>
      </c>
      <c r="I609" s="3">
        <f t="shared" si="170"/>
        <v>251</v>
      </c>
      <c r="J609" s="58">
        <f t="shared" si="173"/>
        <v>-1.95</v>
      </c>
      <c r="K609" s="81">
        <v>3974.1</v>
      </c>
      <c r="L609" s="112">
        <f t="shared" si="181"/>
        <v>16.899999999999999</v>
      </c>
      <c r="M609" s="58">
        <f t="shared" si="174"/>
        <v>-0.52</v>
      </c>
      <c r="N609" s="119">
        <v>0.77600000000000002</v>
      </c>
      <c r="O609" s="59">
        <f t="shared" si="179"/>
        <v>302</v>
      </c>
      <c r="P609" s="58">
        <f t="shared" si="175"/>
        <v>0.65</v>
      </c>
      <c r="Q609" s="64">
        <f t="shared" si="180"/>
        <v>-2.0499999999999998</v>
      </c>
      <c r="R609" s="64">
        <f t="shared" si="176"/>
        <v>0.13</v>
      </c>
      <c r="S609" s="26">
        <f t="shared" si="182"/>
        <v>2</v>
      </c>
      <c r="T609" s="26">
        <f t="shared" si="183"/>
        <v>10</v>
      </c>
      <c r="U609" s="23">
        <f t="shared" si="184"/>
        <v>0</v>
      </c>
      <c r="V609" s="19">
        <f t="shared" si="185"/>
        <v>0</v>
      </c>
      <c r="W609" s="23">
        <f t="shared" si="186"/>
        <v>0</v>
      </c>
      <c r="X609" s="17" t="str">
        <f t="shared" si="187"/>
        <v>ВА</v>
      </c>
      <c r="Y609" s="1"/>
    </row>
    <row r="610" spans="2:25" ht="15" outlineLevel="2" x14ac:dyDescent="0.25">
      <c r="B610" s="176">
        <v>574</v>
      </c>
      <c r="C610" s="178" t="s">
        <v>612</v>
      </c>
      <c r="D610" s="170">
        <v>602.29999999999995</v>
      </c>
      <c r="E610" s="5">
        <v>557.04999999999995</v>
      </c>
      <c r="F610" s="13">
        <v>212.25</v>
      </c>
      <c r="G610" s="10">
        <f t="shared" si="171"/>
        <v>0.92</v>
      </c>
      <c r="H610" s="58">
        <f t="shared" si="172"/>
        <v>-7.999999999999996E-2</v>
      </c>
      <c r="I610" s="3">
        <f t="shared" si="170"/>
        <v>139</v>
      </c>
      <c r="J610" s="58">
        <f t="shared" si="173"/>
        <v>-0.63</v>
      </c>
      <c r="K610" s="81">
        <v>7463.3</v>
      </c>
      <c r="L610" s="112">
        <f t="shared" si="181"/>
        <v>13.4</v>
      </c>
      <c r="M610" s="58">
        <f t="shared" si="174"/>
        <v>-0.21</v>
      </c>
      <c r="N610" s="119">
        <v>4.9560000000000004</v>
      </c>
      <c r="O610" s="59">
        <f t="shared" si="179"/>
        <v>112</v>
      </c>
      <c r="P610" s="58">
        <f t="shared" si="175"/>
        <v>-0.39</v>
      </c>
      <c r="Q610" s="64">
        <f t="shared" si="180"/>
        <v>-0.71</v>
      </c>
      <c r="R610" s="64">
        <f t="shared" si="176"/>
        <v>-0.6</v>
      </c>
      <c r="S610" s="26">
        <f t="shared" si="182"/>
        <v>2</v>
      </c>
      <c r="T610" s="26">
        <f t="shared" si="183"/>
        <v>20</v>
      </c>
      <c r="U610" s="23">
        <f t="shared" si="184"/>
        <v>0</v>
      </c>
      <c r="V610" s="19">
        <f t="shared" si="185"/>
        <v>0</v>
      </c>
      <c r="W610" s="23" t="str">
        <f t="shared" si="186"/>
        <v>ВВ</v>
      </c>
      <c r="X610" s="17">
        <f t="shared" si="187"/>
        <v>0</v>
      </c>
      <c r="Y610" s="1"/>
    </row>
    <row r="611" spans="2:25" ht="15" outlineLevel="2" x14ac:dyDescent="0.25">
      <c r="B611" s="176">
        <v>575</v>
      </c>
      <c r="C611" s="178" t="s">
        <v>613</v>
      </c>
      <c r="D611" s="170">
        <v>1458.29</v>
      </c>
      <c r="E611" s="5">
        <v>1376.39</v>
      </c>
      <c r="F611" s="13">
        <v>450.9</v>
      </c>
      <c r="G611" s="10">
        <f t="shared" si="171"/>
        <v>0.94</v>
      </c>
      <c r="H611" s="58">
        <f t="shared" si="172"/>
        <v>-6.0000000000000053E-2</v>
      </c>
      <c r="I611" s="3">
        <f t="shared" si="170"/>
        <v>120</v>
      </c>
      <c r="J611" s="58">
        <f t="shared" si="173"/>
        <v>-0.41</v>
      </c>
      <c r="K611" s="81">
        <v>10303</v>
      </c>
      <c r="L611" s="112">
        <f t="shared" si="181"/>
        <v>7.5</v>
      </c>
      <c r="M611" s="58">
        <f t="shared" si="174"/>
        <v>0.32</v>
      </c>
      <c r="N611" s="119">
        <v>3</v>
      </c>
      <c r="O611" s="59">
        <f t="shared" ref="O611:O622" si="188">ROUND((E611/N611),0)</f>
        <v>459</v>
      </c>
      <c r="P611" s="58">
        <f t="shared" si="175"/>
        <v>1.51</v>
      </c>
      <c r="Q611" s="64">
        <f t="shared" ref="Q611:Q622" si="189">H611+J611</f>
        <v>-0.47000000000000003</v>
      </c>
      <c r="R611" s="64">
        <f t="shared" si="176"/>
        <v>1.83</v>
      </c>
      <c r="S611" s="26">
        <f t="shared" si="182"/>
        <v>2</v>
      </c>
      <c r="T611" s="26">
        <f t="shared" si="183"/>
        <v>10</v>
      </c>
      <c r="U611" s="23">
        <f t="shared" si="184"/>
        <v>0</v>
      </c>
      <c r="V611" s="19">
        <f t="shared" si="185"/>
        <v>0</v>
      </c>
      <c r="W611" s="23">
        <f t="shared" si="186"/>
        <v>0</v>
      </c>
      <c r="X611" s="17" t="str">
        <f t="shared" si="187"/>
        <v>ВА</v>
      </c>
      <c r="Y611" s="1"/>
    </row>
    <row r="612" spans="2:25" ht="15" outlineLevel="2" x14ac:dyDescent="0.25">
      <c r="B612" s="176">
        <v>576</v>
      </c>
      <c r="C612" s="178" t="s">
        <v>614</v>
      </c>
      <c r="D612" s="170">
        <v>589.04</v>
      </c>
      <c r="E612" s="5">
        <v>499.6</v>
      </c>
      <c r="F612" s="13">
        <v>166.44</v>
      </c>
      <c r="G612" s="10">
        <f t="shared" si="171"/>
        <v>0.85</v>
      </c>
      <c r="H612" s="58">
        <f t="shared" si="172"/>
        <v>-0.15000000000000002</v>
      </c>
      <c r="I612" s="3">
        <f t="shared" si="170"/>
        <v>122</v>
      </c>
      <c r="J612" s="58">
        <f t="shared" si="173"/>
        <v>-0.43</v>
      </c>
      <c r="K612" s="81">
        <v>5400.7</v>
      </c>
      <c r="L612" s="112">
        <f t="shared" si="181"/>
        <v>10.8</v>
      </c>
      <c r="M612" s="58">
        <f t="shared" si="174"/>
        <v>0.03</v>
      </c>
      <c r="N612" s="119">
        <v>2.9119999999999999</v>
      </c>
      <c r="O612" s="59">
        <f t="shared" si="188"/>
        <v>172</v>
      </c>
      <c r="P612" s="58">
        <f t="shared" si="175"/>
        <v>-0.06</v>
      </c>
      <c r="Q612" s="64">
        <f t="shared" si="189"/>
        <v>-0.58000000000000007</v>
      </c>
      <c r="R612" s="64">
        <f t="shared" si="176"/>
        <v>-0.03</v>
      </c>
      <c r="S612" s="26">
        <f t="shared" si="182"/>
        <v>2</v>
      </c>
      <c r="T612" s="26">
        <f t="shared" si="183"/>
        <v>20</v>
      </c>
      <c r="U612" s="23">
        <f t="shared" si="184"/>
        <v>0</v>
      </c>
      <c r="V612" s="19">
        <f t="shared" si="185"/>
        <v>0</v>
      </c>
      <c r="W612" s="23" t="str">
        <f t="shared" si="186"/>
        <v>ВВ</v>
      </c>
      <c r="X612" s="17">
        <f t="shared" si="187"/>
        <v>0</v>
      </c>
      <c r="Y612" s="1"/>
    </row>
    <row r="613" spans="2:25" ht="15" outlineLevel="2" x14ac:dyDescent="0.25">
      <c r="B613" s="176">
        <v>577</v>
      </c>
      <c r="C613" s="178" t="s">
        <v>615</v>
      </c>
      <c r="D613" s="170">
        <v>1878.47</v>
      </c>
      <c r="E613" s="5">
        <v>1738.01</v>
      </c>
      <c r="F613" s="13">
        <v>420.47</v>
      </c>
      <c r="G613" s="10">
        <f t="shared" si="171"/>
        <v>0.93</v>
      </c>
      <c r="H613" s="58">
        <f t="shared" si="172"/>
        <v>-6.9999999999999951E-2</v>
      </c>
      <c r="I613" s="3">
        <f t="shared" si="170"/>
        <v>88</v>
      </c>
      <c r="J613" s="58">
        <f t="shared" si="173"/>
        <v>-0.03</v>
      </c>
      <c r="K613" s="81">
        <v>17519.400000000001</v>
      </c>
      <c r="L613" s="112">
        <f t="shared" si="181"/>
        <v>10.1</v>
      </c>
      <c r="M613" s="58">
        <f t="shared" si="174"/>
        <v>0.09</v>
      </c>
      <c r="N613" s="119">
        <v>9</v>
      </c>
      <c r="O613" s="59">
        <f t="shared" si="188"/>
        <v>193</v>
      </c>
      <c r="P613" s="58">
        <f t="shared" si="175"/>
        <v>0.05</v>
      </c>
      <c r="Q613" s="64">
        <f t="shared" si="189"/>
        <v>-9.999999999999995E-2</v>
      </c>
      <c r="R613" s="64">
        <f t="shared" si="176"/>
        <v>0.14000000000000001</v>
      </c>
      <c r="S613" s="26">
        <f t="shared" si="182"/>
        <v>2</v>
      </c>
      <c r="T613" s="26">
        <f t="shared" si="183"/>
        <v>10</v>
      </c>
      <c r="U613" s="23">
        <f t="shared" si="184"/>
        <v>0</v>
      </c>
      <c r="V613" s="19">
        <f t="shared" si="185"/>
        <v>0</v>
      </c>
      <c r="W613" s="23">
        <f t="shared" si="186"/>
        <v>0</v>
      </c>
      <c r="X613" s="17" t="str">
        <f t="shared" si="187"/>
        <v>ВА</v>
      </c>
      <c r="Y613" s="1"/>
    </row>
    <row r="614" spans="2:25" ht="15" outlineLevel="2" x14ac:dyDescent="0.25">
      <c r="B614" s="176">
        <v>578</v>
      </c>
      <c r="C614" s="178" t="s">
        <v>616</v>
      </c>
      <c r="D614" s="170">
        <v>556.9</v>
      </c>
      <c r="E614" s="5">
        <v>412.62</v>
      </c>
      <c r="F614" s="13">
        <v>266.27999999999997</v>
      </c>
      <c r="G614" s="10">
        <f t="shared" ref="G614:G622" si="190">IF(E614&gt;0,ROUND((E614/D614),2),0)</f>
        <v>0.74</v>
      </c>
      <c r="H614" s="58">
        <f t="shared" ref="H614:H622" si="191">G614-$G$37</f>
        <v>-0.26</v>
      </c>
      <c r="I614" s="3">
        <f t="shared" ref="I614:I622" si="192">ROUND(F614/E614*365,0)</f>
        <v>236</v>
      </c>
      <c r="J614" s="58">
        <f t="shared" ref="J614:J622" si="193">-(ROUND(I614/$I$37-100%,2))</f>
        <v>-1.77</v>
      </c>
      <c r="K614" s="81">
        <v>4966.1000000000004</v>
      </c>
      <c r="L614" s="112">
        <f t="shared" si="181"/>
        <v>12</v>
      </c>
      <c r="M614" s="58">
        <f t="shared" ref="M614:M622" si="194">-ROUND(L614/$L$37-100%,2)</f>
        <v>-0.08</v>
      </c>
      <c r="N614" s="119">
        <v>2.76</v>
      </c>
      <c r="O614" s="59">
        <f t="shared" si="188"/>
        <v>150</v>
      </c>
      <c r="P614" s="58">
        <f t="shared" ref="P614:P622" si="195">ROUND(O614/$O$37-100%,2)</f>
        <v>-0.18</v>
      </c>
      <c r="Q614" s="64">
        <f t="shared" si="189"/>
        <v>-2.0300000000000002</v>
      </c>
      <c r="R614" s="64">
        <f t="shared" si="176"/>
        <v>-0.26</v>
      </c>
      <c r="S614" s="26">
        <f t="shared" si="182"/>
        <v>2</v>
      </c>
      <c r="T614" s="26">
        <f t="shared" si="183"/>
        <v>20</v>
      </c>
      <c r="U614" s="23">
        <f t="shared" si="184"/>
        <v>0</v>
      </c>
      <c r="V614" s="19">
        <f t="shared" si="185"/>
        <v>0</v>
      </c>
      <c r="W614" s="23" t="str">
        <f t="shared" si="186"/>
        <v>ВВ</v>
      </c>
      <c r="X614" s="17">
        <f t="shared" si="187"/>
        <v>0</v>
      </c>
      <c r="Y614" s="1"/>
    </row>
    <row r="615" spans="2:25" ht="15" outlineLevel="2" x14ac:dyDescent="0.25">
      <c r="B615" s="176">
        <v>579</v>
      </c>
      <c r="C615" s="178" t="s">
        <v>617</v>
      </c>
      <c r="D615" s="170">
        <v>1400.04</v>
      </c>
      <c r="E615" s="5">
        <v>1224.4100000000001</v>
      </c>
      <c r="F615" s="13">
        <v>370.64</v>
      </c>
      <c r="G615" s="10">
        <f t="shared" si="190"/>
        <v>0.87</v>
      </c>
      <c r="H615" s="58">
        <f t="shared" si="191"/>
        <v>-0.13</v>
      </c>
      <c r="I615" s="3">
        <f t="shared" si="192"/>
        <v>110</v>
      </c>
      <c r="J615" s="58">
        <f t="shared" si="193"/>
        <v>-0.28999999999999998</v>
      </c>
      <c r="K615" s="81">
        <v>13336.5</v>
      </c>
      <c r="L615" s="112">
        <f t="shared" si="181"/>
        <v>10.9</v>
      </c>
      <c r="M615" s="58">
        <f t="shared" si="194"/>
        <v>0.02</v>
      </c>
      <c r="N615" s="119">
        <v>6.4640000000000004</v>
      </c>
      <c r="O615" s="59">
        <f t="shared" si="188"/>
        <v>189</v>
      </c>
      <c r="P615" s="58">
        <f t="shared" si="195"/>
        <v>0.03</v>
      </c>
      <c r="Q615" s="64">
        <f t="shared" si="189"/>
        <v>-0.42</v>
      </c>
      <c r="R615" s="64">
        <f t="shared" si="176"/>
        <v>0.05</v>
      </c>
      <c r="S615" s="26">
        <f t="shared" si="182"/>
        <v>2</v>
      </c>
      <c r="T615" s="26">
        <f t="shared" si="183"/>
        <v>10</v>
      </c>
      <c r="U615" s="23">
        <f t="shared" si="184"/>
        <v>0</v>
      </c>
      <c r="V615" s="19">
        <f t="shared" si="185"/>
        <v>0</v>
      </c>
      <c r="W615" s="23">
        <f t="shared" si="186"/>
        <v>0</v>
      </c>
      <c r="X615" s="17" t="str">
        <f t="shared" si="187"/>
        <v>ВА</v>
      </c>
      <c r="Y615" s="1"/>
    </row>
    <row r="616" spans="2:25" ht="15" outlineLevel="2" x14ac:dyDescent="0.25">
      <c r="B616" s="176">
        <v>580</v>
      </c>
      <c r="C616" s="178" t="s">
        <v>618</v>
      </c>
      <c r="D616" s="170">
        <v>404.07</v>
      </c>
      <c r="E616" s="5">
        <v>397.74</v>
      </c>
      <c r="F616" s="13">
        <v>106.33</v>
      </c>
      <c r="G616" s="10">
        <f t="shared" si="190"/>
        <v>0.98</v>
      </c>
      <c r="H616" s="58">
        <f t="shared" si="191"/>
        <v>-2.0000000000000018E-2</v>
      </c>
      <c r="I616" s="3">
        <f t="shared" si="192"/>
        <v>98</v>
      </c>
      <c r="J616" s="58">
        <f t="shared" si="193"/>
        <v>-0.15</v>
      </c>
      <c r="K616" s="81">
        <v>6205.7</v>
      </c>
      <c r="L616" s="112">
        <f t="shared" si="181"/>
        <v>15.6</v>
      </c>
      <c r="M616" s="58">
        <f t="shared" si="194"/>
        <v>-0.41</v>
      </c>
      <c r="N616" s="119">
        <v>3.86</v>
      </c>
      <c r="O616" s="59">
        <f t="shared" si="188"/>
        <v>103</v>
      </c>
      <c r="P616" s="58">
        <f t="shared" si="195"/>
        <v>-0.44</v>
      </c>
      <c r="Q616" s="64">
        <f t="shared" si="189"/>
        <v>-0.17</v>
      </c>
      <c r="R616" s="64">
        <f t="shared" ref="R616:R620" si="196">M616+P616</f>
        <v>-0.85</v>
      </c>
      <c r="S616" s="26">
        <f t="shared" si="182"/>
        <v>2</v>
      </c>
      <c r="T616" s="26">
        <f t="shared" si="183"/>
        <v>20</v>
      </c>
      <c r="U616" s="23">
        <f t="shared" si="184"/>
        <v>0</v>
      </c>
      <c r="V616" s="19">
        <f t="shared" si="185"/>
        <v>0</v>
      </c>
      <c r="W616" s="23" t="str">
        <f t="shared" si="186"/>
        <v>ВВ</v>
      </c>
      <c r="X616" s="17">
        <f t="shared" si="187"/>
        <v>0</v>
      </c>
      <c r="Y616" s="1"/>
    </row>
    <row r="617" spans="2:25" ht="15" outlineLevel="2" x14ac:dyDescent="0.25">
      <c r="B617" s="176">
        <v>581</v>
      </c>
      <c r="C617" s="178" t="s">
        <v>619</v>
      </c>
      <c r="D617" s="170">
        <v>489.59</v>
      </c>
      <c r="E617" s="5">
        <v>341.73</v>
      </c>
      <c r="F617" s="13">
        <v>227.86</v>
      </c>
      <c r="G617" s="10">
        <f t="shared" si="190"/>
        <v>0.7</v>
      </c>
      <c r="H617" s="58">
        <f t="shared" si="191"/>
        <v>-0.30000000000000004</v>
      </c>
      <c r="I617" s="3">
        <f t="shared" si="192"/>
        <v>243</v>
      </c>
      <c r="J617" s="58">
        <f t="shared" si="193"/>
        <v>-1.86</v>
      </c>
      <c r="K617" s="81">
        <v>5338.4</v>
      </c>
      <c r="L617" s="112">
        <f t="shared" si="181"/>
        <v>15.6</v>
      </c>
      <c r="M617" s="58">
        <f t="shared" si="194"/>
        <v>-0.41</v>
      </c>
      <c r="N617" s="119">
        <v>1.996</v>
      </c>
      <c r="O617" s="59">
        <f t="shared" si="188"/>
        <v>171</v>
      </c>
      <c r="P617" s="58">
        <f t="shared" si="195"/>
        <v>-7.0000000000000007E-2</v>
      </c>
      <c r="Q617" s="64">
        <f t="shared" si="189"/>
        <v>-2.16</v>
      </c>
      <c r="R617" s="64">
        <f t="shared" si="196"/>
        <v>-0.48</v>
      </c>
      <c r="S617" s="26">
        <f t="shared" si="182"/>
        <v>2</v>
      </c>
      <c r="T617" s="26">
        <f t="shared" si="183"/>
        <v>20</v>
      </c>
      <c r="U617" s="23">
        <f t="shared" si="184"/>
        <v>0</v>
      </c>
      <c r="V617" s="19">
        <f t="shared" si="185"/>
        <v>0</v>
      </c>
      <c r="W617" s="23" t="str">
        <f t="shared" si="186"/>
        <v>ВВ</v>
      </c>
      <c r="X617" s="17">
        <f t="shared" si="187"/>
        <v>0</v>
      </c>
      <c r="Y617" s="1"/>
    </row>
    <row r="618" spans="2:25" ht="15" outlineLevel="2" x14ac:dyDescent="0.25">
      <c r="B618" s="176">
        <v>582</v>
      </c>
      <c r="C618" s="178" t="s">
        <v>620</v>
      </c>
      <c r="D618" s="170">
        <v>264.87</v>
      </c>
      <c r="E618" s="5">
        <v>230.14</v>
      </c>
      <c r="F618" s="13">
        <v>91.74</v>
      </c>
      <c r="G618" s="10">
        <f t="shared" si="190"/>
        <v>0.87</v>
      </c>
      <c r="H618" s="58">
        <f t="shared" si="191"/>
        <v>-0.13</v>
      </c>
      <c r="I618" s="3">
        <f t="shared" si="192"/>
        <v>145</v>
      </c>
      <c r="J618" s="58">
        <f t="shared" si="193"/>
        <v>-0.7</v>
      </c>
      <c r="K618" s="81">
        <v>5759.6</v>
      </c>
      <c r="L618" s="112">
        <f t="shared" si="181"/>
        <v>25</v>
      </c>
      <c r="M618" s="58">
        <f t="shared" si="194"/>
        <v>-1.25</v>
      </c>
      <c r="N618" s="119">
        <v>2.7120000000000002</v>
      </c>
      <c r="O618" s="59">
        <f t="shared" si="188"/>
        <v>85</v>
      </c>
      <c r="P618" s="58">
        <f t="shared" si="195"/>
        <v>-0.54</v>
      </c>
      <c r="Q618" s="64">
        <f t="shared" si="189"/>
        <v>-0.83</v>
      </c>
      <c r="R618" s="64">
        <f t="shared" si="196"/>
        <v>-1.79</v>
      </c>
      <c r="S618" s="26">
        <f t="shared" si="182"/>
        <v>2</v>
      </c>
      <c r="T618" s="26">
        <f t="shared" si="183"/>
        <v>20</v>
      </c>
      <c r="U618" s="23">
        <f t="shared" si="184"/>
        <v>0</v>
      </c>
      <c r="V618" s="19">
        <f t="shared" si="185"/>
        <v>0</v>
      </c>
      <c r="W618" s="23" t="str">
        <f t="shared" si="186"/>
        <v>ВВ</v>
      </c>
      <c r="X618" s="17">
        <f t="shared" si="187"/>
        <v>0</v>
      </c>
      <c r="Y618" s="1"/>
    </row>
    <row r="619" spans="2:25" ht="15" outlineLevel="2" x14ac:dyDescent="0.25">
      <c r="B619" s="176">
        <v>583</v>
      </c>
      <c r="C619" s="178" t="s">
        <v>621</v>
      </c>
      <c r="D619" s="170">
        <v>197.72</v>
      </c>
      <c r="E619" s="5">
        <v>171.05</v>
      </c>
      <c r="F619" s="13">
        <v>47.67</v>
      </c>
      <c r="G619" s="10">
        <f t="shared" si="190"/>
        <v>0.87</v>
      </c>
      <c r="H619" s="58">
        <f t="shared" si="191"/>
        <v>-0.13</v>
      </c>
      <c r="I619" s="3">
        <f t="shared" si="192"/>
        <v>102</v>
      </c>
      <c r="J619" s="58">
        <f t="shared" si="193"/>
        <v>-0.2</v>
      </c>
      <c r="K619" s="81">
        <v>4679.5</v>
      </c>
      <c r="L619" s="112">
        <f t="shared" si="181"/>
        <v>27.4</v>
      </c>
      <c r="M619" s="58">
        <f t="shared" si="194"/>
        <v>-1.47</v>
      </c>
      <c r="N619" s="119">
        <v>1.988</v>
      </c>
      <c r="O619" s="59">
        <f t="shared" si="188"/>
        <v>86</v>
      </c>
      <c r="P619" s="58">
        <f t="shared" si="195"/>
        <v>-0.53</v>
      </c>
      <c r="Q619" s="64">
        <f t="shared" si="189"/>
        <v>-0.33</v>
      </c>
      <c r="R619" s="64">
        <f t="shared" si="196"/>
        <v>-2</v>
      </c>
      <c r="S619" s="26">
        <f t="shared" si="182"/>
        <v>2</v>
      </c>
      <c r="T619" s="26">
        <f t="shared" si="183"/>
        <v>20</v>
      </c>
      <c r="U619" s="23">
        <f t="shared" si="184"/>
        <v>0</v>
      </c>
      <c r="V619" s="19">
        <f t="shared" si="185"/>
        <v>0</v>
      </c>
      <c r="W619" s="23" t="str">
        <f t="shared" si="186"/>
        <v>ВВ</v>
      </c>
      <c r="X619" s="17">
        <f t="shared" si="187"/>
        <v>0</v>
      </c>
      <c r="Y619" s="1"/>
    </row>
    <row r="620" spans="2:25" ht="15" outlineLevel="2" x14ac:dyDescent="0.25">
      <c r="B620" s="176">
        <v>584</v>
      </c>
      <c r="C620" s="178" t="s">
        <v>622</v>
      </c>
      <c r="D620" s="170">
        <v>228.5</v>
      </c>
      <c r="E620" s="5">
        <v>166.6</v>
      </c>
      <c r="F620" s="13">
        <v>141.88999999999999</v>
      </c>
      <c r="G620" s="10">
        <f t="shared" si="190"/>
        <v>0.73</v>
      </c>
      <c r="H620" s="58">
        <f t="shared" si="191"/>
        <v>-0.27</v>
      </c>
      <c r="I620" s="3">
        <f t="shared" si="192"/>
        <v>311</v>
      </c>
      <c r="J620" s="58">
        <f t="shared" si="193"/>
        <v>-2.65</v>
      </c>
      <c r="K620" s="81">
        <v>4188.2</v>
      </c>
      <c r="L620" s="112">
        <f t="shared" si="181"/>
        <v>25.1</v>
      </c>
      <c r="M620" s="58">
        <f t="shared" si="194"/>
        <v>-1.26</v>
      </c>
      <c r="N620" s="119">
        <v>1.88</v>
      </c>
      <c r="O620" s="59">
        <f t="shared" si="188"/>
        <v>89</v>
      </c>
      <c r="P620" s="58">
        <f t="shared" si="195"/>
        <v>-0.51</v>
      </c>
      <c r="Q620" s="64">
        <f t="shared" si="189"/>
        <v>-2.92</v>
      </c>
      <c r="R620" s="64">
        <f t="shared" si="196"/>
        <v>-1.77</v>
      </c>
      <c r="S620" s="26">
        <f t="shared" si="182"/>
        <v>2</v>
      </c>
      <c r="T620" s="26">
        <f t="shared" si="183"/>
        <v>20</v>
      </c>
      <c r="U620" s="23">
        <f t="shared" si="184"/>
        <v>0</v>
      </c>
      <c r="V620" s="19">
        <f t="shared" si="185"/>
        <v>0</v>
      </c>
      <c r="W620" s="23" t="str">
        <f t="shared" si="186"/>
        <v>ВВ</v>
      </c>
      <c r="X620" s="17">
        <f t="shared" si="187"/>
        <v>0</v>
      </c>
      <c r="Y620" s="1"/>
    </row>
    <row r="621" spans="2:25" ht="15" outlineLevel="2" x14ac:dyDescent="0.25">
      <c r="B621" s="176">
        <v>585</v>
      </c>
      <c r="C621" s="178" t="s">
        <v>623</v>
      </c>
      <c r="D621" s="170">
        <v>1125.33</v>
      </c>
      <c r="E621" s="5">
        <v>1041.1199999999999</v>
      </c>
      <c r="F621" s="13">
        <v>336.21</v>
      </c>
      <c r="G621" s="10">
        <f t="shared" si="190"/>
        <v>0.93</v>
      </c>
      <c r="H621" s="58">
        <f t="shared" si="191"/>
        <v>-6.9999999999999951E-2</v>
      </c>
      <c r="I621" s="3">
        <f t="shared" si="192"/>
        <v>118</v>
      </c>
      <c r="J621" s="58">
        <f t="shared" si="193"/>
        <v>-0.39</v>
      </c>
      <c r="K621" s="81">
        <v>10364.299999999999</v>
      </c>
      <c r="L621" s="112">
        <f t="shared" si="181"/>
        <v>10</v>
      </c>
      <c r="M621" s="58">
        <f t="shared" si="194"/>
        <v>0.1</v>
      </c>
      <c r="N621" s="119">
        <v>5.96</v>
      </c>
      <c r="O621" s="59">
        <f t="shared" si="188"/>
        <v>175</v>
      </c>
      <c r="P621" s="58">
        <f t="shared" si="195"/>
        <v>-0.04</v>
      </c>
      <c r="Q621" s="64">
        <f t="shared" si="189"/>
        <v>-0.45999999999999996</v>
      </c>
      <c r="R621" s="64">
        <f>M621+P621</f>
        <v>6.0000000000000005E-2</v>
      </c>
      <c r="S621" s="26">
        <f t="shared" si="182"/>
        <v>2</v>
      </c>
      <c r="T621" s="26">
        <f t="shared" si="183"/>
        <v>10</v>
      </c>
      <c r="U621" s="23">
        <f t="shared" si="184"/>
        <v>0</v>
      </c>
      <c r="V621" s="19">
        <f t="shared" si="185"/>
        <v>0</v>
      </c>
      <c r="W621" s="23">
        <f t="shared" si="186"/>
        <v>0</v>
      </c>
      <c r="X621" s="17" t="str">
        <f t="shared" si="187"/>
        <v>ВА</v>
      </c>
      <c r="Y621" s="1"/>
    </row>
    <row r="622" spans="2:25" ht="15" outlineLevel="2" x14ac:dyDescent="0.25">
      <c r="B622" s="176">
        <v>586</v>
      </c>
      <c r="C622" s="178" t="s">
        <v>624</v>
      </c>
      <c r="D622" s="171">
        <v>563.63</v>
      </c>
      <c r="E622" s="162">
        <v>467.06</v>
      </c>
      <c r="F622" s="163">
        <v>197.56</v>
      </c>
      <c r="G622" s="10">
        <f t="shared" si="190"/>
        <v>0.83</v>
      </c>
      <c r="H622" s="58">
        <f t="shared" si="191"/>
        <v>-0.17000000000000004</v>
      </c>
      <c r="I622" s="3">
        <f t="shared" si="192"/>
        <v>154</v>
      </c>
      <c r="J622" s="58">
        <f t="shared" si="193"/>
        <v>-0.81</v>
      </c>
      <c r="K622" s="164">
        <v>4774.3999999999996</v>
      </c>
      <c r="L622" s="112">
        <f t="shared" si="181"/>
        <v>10.199999999999999</v>
      </c>
      <c r="M622" s="58">
        <f t="shared" si="194"/>
        <v>0.08</v>
      </c>
      <c r="N622" s="119">
        <v>1.98</v>
      </c>
      <c r="O622" s="59">
        <f t="shared" si="188"/>
        <v>236</v>
      </c>
      <c r="P622" s="58">
        <f t="shared" si="195"/>
        <v>0.28999999999999998</v>
      </c>
      <c r="Q622" s="64">
        <f t="shared" si="189"/>
        <v>-0.98000000000000009</v>
      </c>
      <c r="R622" s="64">
        <f>M622+P622</f>
        <v>0.37</v>
      </c>
      <c r="S622" s="26">
        <f>IF(Q622&gt;=$Q$37,1,2)</f>
        <v>2</v>
      </c>
      <c r="T622" s="26">
        <f t="shared" si="183"/>
        <v>10</v>
      </c>
      <c r="U622" s="23">
        <f t="shared" si="184"/>
        <v>0</v>
      </c>
      <c r="V622" s="19">
        <f t="shared" si="185"/>
        <v>0</v>
      </c>
      <c r="W622" s="23">
        <f t="shared" si="186"/>
        <v>0</v>
      </c>
      <c r="X622" s="17" t="str">
        <f t="shared" si="187"/>
        <v>ВА</v>
      </c>
      <c r="Y622" s="1"/>
    </row>
    <row r="623" spans="2:25" ht="18.75" x14ac:dyDescent="0.25">
      <c r="B623" s="172" t="s">
        <v>626</v>
      </c>
      <c r="C623" s="180" t="s">
        <v>3</v>
      </c>
      <c r="D623" s="168">
        <f>SUM(D625:D649)</f>
        <v>61639.070000000014</v>
      </c>
      <c r="E623" s="70">
        <f>SUM(E625:E649)</f>
        <v>56165.649999999994</v>
      </c>
      <c r="F623" s="70">
        <f>SUM(F625:F649)</f>
        <v>28613</v>
      </c>
      <c r="G623" s="11">
        <f>IF(E623&gt;0,ROUND((E623/D623),2),0)</f>
        <v>0.91</v>
      </c>
      <c r="H623" s="50"/>
      <c r="I623" s="12">
        <f>ROUND(F623/E623*365,0)</f>
        <v>186</v>
      </c>
      <c r="J623" s="54"/>
      <c r="K623" s="115">
        <f>SUM(K625:K649)</f>
        <v>857601.79999999993</v>
      </c>
      <c r="L623" s="12">
        <f>ROUND(K623/E623,0)</f>
        <v>15</v>
      </c>
      <c r="M623" s="55"/>
      <c r="N623" s="116">
        <f>SUM(N625:N649)</f>
        <v>497.9</v>
      </c>
      <c r="O623" s="69">
        <f t="shared" ref="O623" si="197">ROUND((E623/N623),0)</f>
        <v>113</v>
      </c>
      <c r="P623" s="55"/>
      <c r="Q623" s="55"/>
      <c r="R623" s="55"/>
      <c r="S623" s="73"/>
      <c r="T623" s="73"/>
      <c r="U623" s="12"/>
      <c r="V623" s="12"/>
      <c r="W623" s="12"/>
      <c r="X623" s="12"/>
      <c r="Y623" s="1"/>
    </row>
    <row r="624" spans="2:25" ht="18" customHeight="1" x14ac:dyDescent="0.25">
      <c r="B624" s="174"/>
      <c r="C624" s="175" t="s">
        <v>28</v>
      </c>
      <c r="D624" s="169"/>
      <c r="E624" s="40"/>
      <c r="F624" s="44"/>
      <c r="G624" s="47">
        <v>1</v>
      </c>
      <c r="H624" s="51"/>
      <c r="I624" s="113">
        <v>85.1</v>
      </c>
      <c r="J624" s="45"/>
      <c r="K624" s="39"/>
      <c r="L624" s="113">
        <v>11.1</v>
      </c>
      <c r="M624" s="41"/>
      <c r="N624" s="104"/>
      <c r="O624" s="113">
        <f>183</f>
        <v>183</v>
      </c>
      <c r="P624" s="41"/>
      <c r="Q624" s="47">
        <v>0</v>
      </c>
      <c r="R624" s="47">
        <v>0</v>
      </c>
      <c r="S624" s="39"/>
      <c r="T624" s="39"/>
      <c r="U624" s="46"/>
      <c r="V624" s="46"/>
      <c r="W624" s="46"/>
      <c r="X624" s="46"/>
      <c r="Y624" s="1"/>
    </row>
    <row r="625" spans="2:25" ht="15" customHeight="1" outlineLevel="1" x14ac:dyDescent="0.25">
      <c r="B625" s="176">
        <v>1</v>
      </c>
      <c r="C625" s="181" t="s">
        <v>743</v>
      </c>
      <c r="D625" s="170">
        <v>915.61</v>
      </c>
      <c r="E625" s="5">
        <v>855.77</v>
      </c>
      <c r="F625" s="5">
        <v>484</v>
      </c>
      <c r="G625" s="10">
        <f>IF(E625&gt;0,ROUND((E625/D625),2),0)</f>
        <v>0.93</v>
      </c>
      <c r="H625" s="58">
        <f>G625-$G$624</f>
        <v>-6.9999999999999951E-2</v>
      </c>
      <c r="I625" s="3">
        <f>ROUND(F625/E625*365,0)</f>
        <v>206</v>
      </c>
      <c r="J625" s="58">
        <f>-(ROUND(I625/$I$624-100%,2))</f>
        <v>-1.42</v>
      </c>
      <c r="K625" s="81">
        <v>20112.399999999998</v>
      </c>
      <c r="L625" s="112">
        <f>ROUND(K625/E625,1)</f>
        <v>23.5</v>
      </c>
      <c r="M625" s="58">
        <f>-ROUND(L625/$L$624-100%,2)</f>
        <v>-1.1200000000000001</v>
      </c>
      <c r="N625" s="110">
        <v>9.9</v>
      </c>
      <c r="O625" s="59">
        <f>ROUND((E625/N625),0)</f>
        <v>86</v>
      </c>
      <c r="P625" s="58">
        <f>ROUND(O625/$O$624-100%,2)</f>
        <v>-0.53</v>
      </c>
      <c r="Q625" s="64">
        <f>H625+J625</f>
        <v>-1.4899999999999998</v>
      </c>
      <c r="R625" s="64">
        <f>M625+P625</f>
        <v>-1.6500000000000001</v>
      </c>
      <c r="S625" s="26">
        <f t="shared" ref="S625:S649" si="198">IF(Q625&gt;=$Q$37,1,2)</f>
        <v>2</v>
      </c>
      <c r="T625" s="26">
        <f t="shared" ref="T625:T649" si="199">IF(R625&gt;=$R$37,10,20)</f>
        <v>20</v>
      </c>
      <c r="U625" s="23">
        <f>IF(S625+T625=21,$U$8,0)</f>
        <v>0</v>
      </c>
      <c r="V625" s="114">
        <f>IF(S625+T625=11,$V$8,0)</f>
        <v>0</v>
      </c>
      <c r="W625" s="23" t="str">
        <f>IF(S625+T625=22,$W$8,0)</f>
        <v>ВВ</v>
      </c>
      <c r="X625" s="17">
        <f>IF(S625+T625=12,$X$8,0)</f>
        <v>0</v>
      </c>
      <c r="Y625" s="1"/>
    </row>
    <row r="626" spans="2:25" ht="15" customHeight="1" outlineLevel="1" x14ac:dyDescent="0.25">
      <c r="B626" s="176">
        <v>2</v>
      </c>
      <c r="C626" s="181" t="s">
        <v>744</v>
      </c>
      <c r="D626" s="170">
        <v>976.53</v>
      </c>
      <c r="E626" s="5">
        <v>922.46</v>
      </c>
      <c r="F626" s="5">
        <v>400</v>
      </c>
      <c r="G626" s="10">
        <f t="shared" ref="G626:G650" si="200">IF(E626&gt;0,ROUND((E626/D626),2),0)</f>
        <v>0.94</v>
      </c>
      <c r="H626" s="58">
        <f t="shared" ref="H626:H649" si="201">G626-$G$624</f>
        <v>-6.0000000000000053E-2</v>
      </c>
      <c r="I626" s="3">
        <f t="shared" ref="I626:I649" si="202">ROUND(F626/E626*365,0)</f>
        <v>158</v>
      </c>
      <c r="J626" s="58">
        <f t="shared" ref="J626:J649" si="203">-(ROUND(I626/$I$624-100%,2))</f>
        <v>-0.86</v>
      </c>
      <c r="K626" s="81">
        <v>19754.100000000002</v>
      </c>
      <c r="L626" s="112">
        <f t="shared" ref="L626:L637" si="204">ROUND(K626/E626,1)</f>
        <v>21.4</v>
      </c>
      <c r="M626" s="58">
        <f t="shared" ref="M626:M649" si="205">-ROUND(L626/$L$624-100%,2)</f>
        <v>-0.93</v>
      </c>
      <c r="N626" s="110">
        <v>8.6999999999999993</v>
      </c>
      <c r="O626" s="59">
        <f t="shared" ref="O626:O649" si="206">ROUND((E626/N626),0)</f>
        <v>106</v>
      </c>
      <c r="P626" s="58">
        <f t="shared" ref="P626:P649" si="207">ROUND(O626/$O$624-100%,2)</f>
        <v>-0.42</v>
      </c>
      <c r="Q626" s="64">
        <f t="shared" ref="Q626:Q649" si="208">H626+J626</f>
        <v>-0.92</v>
      </c>
      <c r="R626" s="64">
        <f t="shared" ref="R626:R643" si="209">M626+P626</f>
        <v>-1.35</v>
      </c>
      <c r="S626" s="26">
        <f t="shared" si="198"/>
        <v>2</v>
      </c>
      <c r="T626" s="26">
        <f t="shared" si="199"/>
        <v>20</v>
      </c>
      <c r="U626" s="23">
        <f t="shared" ref="U626:U649" si="210">IF(S626+T626=21,$U$8,0)</f>
        <v>0</v>
      </c>
      <c r="V626" s="19">
        <f t="shared" ref="V626:V649" si="211">IF(S626+T626=11,$V$8,0)</f>
        <v>0</v>
      </c>
      <c r="W626" s="23" t="str">
        <f t="shared" ref="W626:W649" si="212">IF(S626+T626=22,$W$8,0)</f>
        <v>ВВ</v>
      </c>
      <c r="X626" s="17">
        <f t="shared" ref="X626:X649" si="213">IF(S626+T626=12,$X$8,0)</f>
        <v>0</v>
      </c>
      <c r="Y626" s="1"/>
    </row>
    <row r="627" spans="2:25" ht="15" customHeight="1" outlineLevel="1" x14ac:dyDescent="0.25">
      <c r="B627" s="176">
        <v>3</v>
      </c>
      <c r="C627" s="181" t="s">
        <v>745</v>
      </c>
      <c r="D627" s="170">
        <v>5791.51</v>
      </c>
      <c r="E627" s="5">
        <v>5412.09</v>
      </c>
      <c r="F627" s="5">
        <v>2576</v>
      </c>
      <c r="G627" s="10">
        <f t="shared" si="200"/>
        <v>0.93</v>
      </c>
      <c r="H627" s="58">
        <f t="shared" si="201"/>
        <v>-6.9999999999999951E-2</v>
      </c>
      <c r="I627" s="3">
        <f t="shared" si="202"/>
        <v>174</v>
      </c>
      <c r="J627" s="58">
        <f t="shared" si="203"/>
        <v>-1.04</v>
      </c>
      <c r="K627" s="81">
        <v>67423.900000000009</v>
      </c>
      <c r="L627" s="112">
        <f t="shared" si="204"/>
        <v>12.5</v>
      </c>
      <c r="M627" s="58">
        <f t="shared" si="205"/>
        <v>-0.13</v>
      </c>
      <c r="N627" s="110">
        <v>37.4</v>
      </c>
      <c r="O627" s="59">
        <f t="shared" si="206"/>
        <v>145</v>
      </c>
      <c r="P627" s="58">
        <f t="shared" si="207"/>
        <v>-0.21</v>
      </c>
      <c r="Q627" s="64">
        <f t="shared" si="208"/>
        <v>-1.1099999999999999</v>
      </c>
      <c r="R627" s="64">
        <f t="shared" si="209"/>
        <v>-0.33999999999999997</v>
      </c>
      <c r="S627" s="26">
        <f t="shared" si="198"/>
        <v>2</v>
      </c>
      <c r="T627" s="26">
        <f t="shared" si="199"/>
        <v>20</v>
      </c>
      <c r="U627" s="23">
        <f t="shared" si="210"/>
        <v>0</v>
      </c>
      <c r="V627" s="19">
        <f t="shared" si="211"/>
        <v>0</v>
      </c>
      <c r="W627" s="23" t="str">
        <f t="shared" si="212"/>
        <v>ВВ</v>
      </c>
      <c r="X627" s="17">
        <f t="shared" si="213"/>
        <v>0</v>
      </c>
      <c r="Y627" s="1"/>
    </row>
    <row r="628" spans="2:25" ht="15" customHeight="1" outlineLevel="1" x14ac:dyDescent="0.25">
      <c r="B628" s="176">
        <v>4</v>
      </c>
      <c r="C628" s="181" t="s">
        <v>746</v>
      </c>
      <c r="D628" s="170">
        <v>2496.6</v>
      </c>
      <c r="E628" s="5">
        <v>2611.9499999999998</v>
      </c>
      <c r="F628" s="5">
        <v>1138</v>
      </c>
      <c r="G628" s="10">
        <f t="shared" si="200"/>
        <v>1.05</v>
      </c>
      <c r="H628" s="58">
        <f t="shared" si="201"/>
        <v>5.0000000000000044E-2</v>
      </c>
      <c r="I628" s="3">
        <f t="shared" si="202"/>
        <v>159</v>
      </c>
      <c r="J628" s="58">
        <f t="shared" si="203"/>
        <v>-0.87</v>
      </c>
      <c r="K628" s="81">
        <v>37073.999999999993</v>
      </c>
      <c r="L628" s="112">
        <f t="shared" si="204"/>
        <v>14.2</v>
      </c>
      <c r="M628" s="58">
        <f t="shared" si="205"/>
        <v>-0.28000000000000003</v>
      </c>
      <c r="N628" s="110">
        <v>30</v>
      </c>
      <c r="O628" s="59">
        <f t="shared" si="206"/>
        <v>87</v>
      </c>
      <c r="P628" s="58">
        <f t="shared" si="207"/>
        <v>-0.52</v>
      </c>
      <c r="Q628" s="64">
        <f t="shared" si="208"/>
        <v>-0.82</v>
      </c>
      <c r="R628" s="64">
        <f t="shared" si="209"/>
        <v>-0.8</v>
      </c>
      <c r="S628" s="26">
        <f t="shared" si="198"/>
        <v>2</v>
      </c>
      <c r="T628" s="26">
        <f t="shared" si="199"/>
        <v>20</v>
      </c>
      <c r="U628" s="23">
        <f t="shared" si="210"/>
        <v>0</v>
      </c>
      <c r="V628" s="19">
        <f t="shared" si="211"/>
        <v>0</v>
      </c>
      <c r="W628" s="23" t="str">
        <f t="shared" si="212"/>
        <v>ВВ</v>
      </c>
      <c r="X628" s="17">
        <f t="shared" si="213"/>
        <v>0</v>
      </c>
      <c r="Y628" s="1"/>
    </row>
    <row r="629" spans="2:25" ht="15" customHeight="1" outlineLevel="1" x14ac:dyDescent="0.25">
      <c r="B629" s="176">
        <v>5</v>
      </c>
      <c r="C629" s="181" t="s">
        <v>747</v>
      </c>
      <c r="D629" s="170">
        <v>1303.58</v>
      </c>
      <c r="E629" s="5">
        <v>1190.6300000000001</v>
      </c>
      <c r="F629" s="5">
        <v>496</v>
      </c>
      <c r="G629" s="10">
        <f t="shared" si="200"/>
        <v>0.91</v>
      </c>
      <c r="H629" s="58">
        <f t="shared" si="201"/>
        <v>-8.9999999999999969E-2</v>
      </c>
      <c r="I629" s="3">
        <f t="shared" si="202"/>
        <v>152</v>
      </c>
      <c r="J629" s="58">
        <f t="shared" si="203"/>
        <v>-0.79</v>
      </c>
      <c r="K629" s="81">
        <v>24921.4</v>
      </c>
      <c r="L629" s="112">
        <f t="shared" si="204"/>
        <v>20.9</v>
      </c>
      <c r="M629" s="58">
        <f t="shared" si="205"/>
        <v>-0.88</v>
      </c>
      <c r="N629" s="110">
        <v>15.5</v>
      </c>
      <c r="O629" s="59">
        <f t="shared" si="206"/>
        <v>77</v>
      </c>
      <c r="P629" s="58">
        <f t="shared" si="207"/>
        <v>-0.57999999999999996</v>
      </c>
      <c r="Q629" s="64">
        <f t="shared" si="208"/>
        <v>-0.88</v>
      </c>
      <c r="R629" s="64">
        <f t="shared" si="209"/>
        <v>-1.46</v>
      </c>
      <c r="S629" s="26">
        <f t="shared" si="198"/>
        <v>2</v>
      </c>
      <c r="T629" s="26">
        <f t="shared" si="199"/>
        <v>20</v>
      </c>
      <c r="U629" s="23">
        <f t="shared" si="210"/>
        <v>0</v>
      </c>
      <c r="V629" s="19">
        <f t="shared" si="211"/>
        <v>0</v>
      </c>
      <c r="W629" s="23" t="str">
        <f t="shared" si="212"/>
        <v>ВВ</v>
      </c>
      <c r="X629" s="17">
        <f t="shared" si="213"/>
        <v>0</v>
      </c>
      <c r="Y629" s="1"/>
    </row>
    <row r="630" spans="2:25" ht="15" customHeight="1" outlineLevel="1" x14ac:dyDescent="0.25">
      <c r="B630" s="176">
        <v>6</v>
      </c>
      <c r="C630" s="181" t="s">
        <v>748</v>
      </c>
      <c r="D630" s="170">
        <v>773.5</v>
      </c>
      <c r="E630" s="5">
        <v>660.41</v>
      </c>
      <c r="F630" s="5">
        <v>535</v>
      </c>
      <c r="G630" s="10">
        <f t="shared" si="200"/>
        <v>0.85</v>
      </c>
      <c r="H630" s="58">
        <f t="shared" si="201"/>
        <v>-0.15000000000000002</v>
      </c>
      <c r="I630" s="3">
        <f t="shared" si="202"/>
        <v>296</v>
      </c>
      <c r="J630" s="58">
        <f t="shared" si="203"/>
        <v>-2.48</v>
      </c>
      <c r="K630" s="81">
        <v>14112.199999999999</v>
      </c>
      <c r="L630" s="112">
        <f t="shared" si="204"/>
        <v>21.4</v>
      </c>
      <c r="M630" s="58">
        <f t="shared" si="205"/>
        <v>-0.93</v>
      </c>
      <c r="N630" s="110">
        <v>6.1</v>
      </c>
      <c r="O630" s="59">
        <f t="shared" si="206"/>
        <v>108</v>
      </c>
      <c r="P630" s="58">
        <f t="shared" si="207"/>
        <v>-0.41</v>
      </c>
      <c r="Q630" s="64">
        <f t="shared" si="208"/>
        <v>-2.63</v>
      </c>
      <c r="R630" s="64">
        <f t="shared" si="209"/>
        <v>-1.34</v>
      </c>
      <c r="S630" s="26">
        <f t="shared" si="198"/>
        <v>2</v>
      </c>
      <c r="T630" s="26">
        <f t="shared" si="199"/>
        <v>20</v>
      </c>
      <c r="U630" s="23">
        <f t="shared" si="210"/>
        <v>0</v>
      </c>
      <c r="V630" s="19">
        <f t="shared" si="211"/>
        <v>0</v>
      </c>
      <c r="W630" s="23" t="str">
        <f t="shared" si="212"/>
        <v>ВВ</v>
      </c>
      <c r="X630" s="17">
        <f t="shared" si="213"/>
        <v>0</v>
      </c>
      <c r="Y630" s="1"/>
    </row>
    <row r="631" spans="2:25" ht="15" customHeight="1" outlineLevel="1" x14ac:dyDescent="0.25">
      <c r="B631" s="176">
        <v>7</v>
      </c>
      <c r="C631" s="181" t="s">
        <v>749</v>
      </c>
      <c r="D631" s="170">
        <v>2811.08</v>
      </c>
      <c r="E631" s="5">
        <v>2408.42</v>
      </c>
      <c r="F631" s="5">
        <v>1444</v>
      </c>
      <c r="G631" s="10">
        <f t="shared" si="200"/>
        <v>0.86</v>
      </c>
      <c r="H631" s="58">
        <f t="shared" si="201"/>
        <v>-0.14000000000000001</v>
      </c>
      <c r="I631" s="3">
        <f t="shared" si="202"/>
        <v>219</v>
      </c>
      <c r="J631" s="58">
        <f t="shared" si="203"/>
        <v>-1.57</v>
      </c>
      <c r="K631" s="81">
        <v>40742.6</v>
      </c>
      <c r="L631" s="112">
        <f t="shared" si="204"/>
        <v>16.899999999999999</v>
      </c>
      <c r="M631" s="58">
        <f t="shared" si="205"/>
        <v>-0.52</v>
      </c>
      <c r="N631" s="110">
        <v>19.3</v>
      </c>
      <c r="O631" s="59">
        <f t="shared" si="206"/>
        <v>125</v>
      </c>
      <c r="P631" s="58">
        <f t="shared" si="207"/>
        <v>-0.32</v>
      </c>
      <c r="Q631" s="64">
        <f t="shared" si="208"/>
        <v>-1.71</v>
      </c>
      <c r="R631" s="64">
        <f t="shared" si="209"/>
        <v>-0.84000000000000008</v>
      </c>
      <c r="S631" s="26">
        <f t="shared" si="198"/>
        <v>2</v>
      </c>
      <c r="T631" s="26">
        <f t="shared" si="199"/>
        <v>20</v>
      </c>
      <c r="U631" s="23">
        <f t="shared" si="210"/>
        <v>0</v>
      </c>
      <c r="V631" s="19">
        <f t="shared" si="211"/>
        <v>0</v>
      </c>
      <c r="W631" s="23" t="str">
        <f t="shared" si="212"/>
        <v>ВВ</v>
      </c>
      <c r="X631" s="17">
        <f t="shared" si="213"/>
        <v>0</v>
      </c>
      <c r="Y631" s="1"/>
    </row>
    <row r="632" spans="2:25" ht="15" customHeight="1" outlineLevel="1" x14ac:dyDescent="0.25">
      <c r="B632" s="176">
        <v>8</v>
      </c>
      <c r="C632" s="181" t="s">
        <v>750</v>
      </c>
      <c r="D632" s="170">
        <v>1228.1500000000001</v>
      </c>
      <c r="E632" s="5">
        <v>1150.44</v>
      </c>
      <c r="F632" s="5">
        <v>415</v>
      </c>
      <c r="G632" s="10">
        <f t="shared" si="200"/>
        <v>0.94</v>
      </c>
      <c r="H632" s="58">
        <f t="shared" si="201"/>
        <v>-6.0000000000000053E-2</v>
      </c>
      <c r="I632" s="3">
        <f t="shared" si="202"/>
        <v>132</v>
      </c>
      <c r="J632" s="58">
        <f t="shared" si="203"/>
        <v>-0.55000000000000004</v>
      </c>
      <c r="K632" s="81">
        <v>29023.4</v>
      </c>
      <c r="L632" s="112">
        <f t="shared" si="204"/>
        <v>25.2</v>
      </c>
      <c r="M632" s="58">
        <f t="shared" si="205"/>
        <v>-1.27</v>
      </c>
      <c r="N632" s="110">
        <v>18.399999999999999</v>
      </c>
      <c r="O632" s="59">
        <f t="shared" si="206"/>
        <v>63</v>
      </c>
      <c r="P632" s="58">
        <f t="shared" si="207"/>
        <v>-0.66</v>
      </c>
      <c r="Q632" s="64">
        <f t="shared" si="208"/>
        <v>-0.6100000000000001</v>
      </c>
      <c r="R632" s="64">
        <f t="shared" si="209"/>
        <v>-1.9300000000000002</v>
      </c>
      <c r="S632" s="26">
        <f t="shared" si="198"/>
        <v>2</v>
      </c>
      <c r="T632" s="26">
        <f t="shared" si="199"/>
        <v>20</v>
      </c>
      <c r="U632" s="23">
        <f t="shared" si="210"/>
        <v>0</v>
      </c>
      <c r="V632" s="19">
        <f t="shared" si="211"/>
        <v>0</v>
      </c>
      <c r="W632" s="23" t="str">
        <f t="shared" si="212"/>
        <v>ВВ</v>
      </c>
      <c r="X632" s="17">
        <f t="shared" si="213"/>
        <v>0</v>
      </c>
      <c r="Y632" s="1"/>
    </row>
    <row r="633" spans="2:25" ht="15" customHeight="1" outlineLevel="1" x14ac:dyDescent="0.25">
      <c r="B633" s="176">
        <v>9</v>
      </c>
      <c r="C633" s="181" t="s">
        <v>751</v>
      </c>
      <c r="D633" s="170">
        <v>3777.39</v>
      </c>
      <c r="E633" s="5">
        <v>3685.14</v>
      </c>
      <c r="F633" s="5">
        <v>1694</v>
      </c>
      <c r="G633" s="10">
        <f t="shared" si="200"/>
        <v>0.98</v>
      </c>
      <c r="H633" s="58">
        <f t="shared" si="201"/>
        <v>-2.0000000000000018E-2</v>
      </c>
      <c r="I633" s="3">
        <f t="shared" si="202"/>
        <v>168</v>
      </c>
      <c r="J633" s="58">
        <f t="shared" si="203"/>
        <v>-0.97</v>
      </c>
      <c r="K633" s="81">
        <v>42557.19999999999</v>
      </c>
      <c r="L633" s="112">
        <f t="shared" si="204"/>
        <v>11.5</v>
      </c>
      <c r="M633" s="58">
        <f t="shared" si="205"/>
        <v>-0.04</v>
      </c>
      <c r="N633" s="110">
        <v>28.2</v>
      </c>
      <c r="O633" s="59">
        <f t="shared" si="206"/>
        <v>131</v>
      </c>
      <c r="P633" s="58">
        <f t="shared" si="207"/>
        <v>-0.28000000000000003</v>
      </c>
      <c r="Q633" s="64">
        <f t="shared" si="208"/>
        <v>-0.99</v>
      </c>
      <c r="R633" s="64">
        <f t="shared" si="209"/>
        <v>-0.32</v>
      </c>
      <c r="S633" s="26">
        <f t="shared" si="198"/>
        <v>2</v>
      </c>
      <c r="T633" s="26">
        <f t="shared" si="199"/>
        <v>20</v>
      </c>
      <c r="U633" s="23">
        <f t="shared" si="210"/>
        <v>0</v>
      </c>
      <c r="V633" s="19">
        <f t="shared" si="211"/>
        <v>0</v>
      </c>
      <c r="W633" s="23" t="str">
        <f t="shared" si="212"/>
        <v>ВВ</v>
      </c>
      <c r="X633" s="17">
        <f t="shared" si="213"/>
        <v>0</v>
      </c>
      <c r="Y633" s="1"/>
    </row>
    <row r="634" spans="2:25" ht="15" customHeight="1" outlineLevel="1" x14ac:dyDescent="0.25">
      <c r="B634" s="176">
        <v>10</v>
      </c>
      <c r="C634" s="181" t="s">
        <v>752</v>
      </c>
      <c r="D634" s="170">
        <v>999.15</v>
      </c>
      <c r="E634" s="5">
        <v>862.82</v>
      </c>
      <c r="F634" s="5">
        <v>419</v>
      </c>
      <c r="G634" s="10">
        <f t="shared" si="200"/>
        <v>0.86</v>
      </c>
      <c r="H634" s="58">
        <f t="shared" si="201"/>
        <v>-0.14000000000000001</v>
      </c>
      <c r="I634" s="3">
        <f t="shared" si="202"/>
        <v>177</v>
      </c>
      <c r="J634" s="58">
        <f t="shared" si="203"/>
        <v>-1.08</v>
      </c>
      <c r="K634" s="81">
        <v>17973.599999999999</v>
      </c>
      <c r="L634" s="112">
        <f t="shared" si="204"/>
        <v>20.8</v>
      </c>
      <c r="M634" s="58">
        <f t="shared" si="205"/>
        <v>-0.87</v>
      </c>
      <c r="N634" s="110">
        <v>6.5</v>
      </c>
      <c r="O634" s="59">
        <f t="shared" si="206"/>
        <v>133</v>
      </c>
      <c r="P634" s="58">
        <f t="shared" si="207"/>
        <v>-0.27</v>
      </c>
      <c r="Q634" s="64">
        <f t="shared" si="208"/>
        <v>-1.2200000000000002</v>
      </c>
      <c r="R634" s="64">
        <f t="shared" si="209"/>
        <v>-1.1400000000000001</v>
      </c>
      <c r="S634" s="26">
        <f t="shared" si="198"/>
        <v>2</v>
      </c>
      <c r="T634" s="26">
        <f t="shared" si="199"/>
        <v>20</v>
      </c>
      <c r="U634" s="23">
        <f t="shared" si="210"/>
        <v>0</v>
      </c>
      <c r="V634" s="19">
        <f t="shared" si="211"/>
        <v>0</v>
      </c>
      <c r="W634" s="23" t="str">
        <f t="shared" si="212"/>
        <v>ВВ</v>
      </c>
      <c r="X634" s="17">
        <f t="shared" si="213"/>
        <v>0</v>
      </c>
      <c r="Y634" s="1"/>
    </row>
    <row r="635" spans="2:25" ht="15" customHeight="1" outlineLevel="1" x14ac:dyDescent="0.25">
      <c r="B635" s="176">
        <v>11</v>
      </c>
      <c r="C635" s="181" t="s">
        <v>753</v>
      </c>
      <c r="D635" s="170">
        <v>629.24</v>
      </c>
      <c r="E635" s="5">
        <v>575.38</v>
      </c>
      <c r="F635" s="5">
        <v>266</v>
      </c>
      <c r="G635" s="10">
        <f t="shared" si="200"/>
        <v>0.91</v>
      </c>
      <c r="H635" s="58">
        <f t="shared" si="201"/>
        <v>-8.9999999999999969E-2</v>
      </c>
      <c r="I635" s="3">
        <f t="shared" si="202"/>
        <v>169</v>
      </c>
      <c r="J635" s="58">
        <f t="shared" si="203"/>
        <v>-0.99</v>
      </c>
      <c r="K635" s="81">
        <v>24825.8</v>
      </c>
      <c r="L635" s="112">
        <f t="shared" si="204"/>
        <v>43.1</v>
      </c>
      <c r="M635" s="58">
        <f t="shared" si="205"/>
        <v>-2.88</v>
      </c>
      <c r="N635" s="110">
        <v>16.899999999999999</v>
      </c>
      <c r="O635" s="59">
        <f t="shared" si="206"/>
        <v>34</v>
      </c>
      <c r="P635" s="58">
        <f t="shared" si="207"/>
        <v>-0.81</v>
      </c>
      <c r="Q635" s="64">
        <f t="shared" si="208"/>
        <v>-1.08</v>
      </c>
      <c r="R635" s="64">
        <f t="shared" si="209"/>
        <v>-3.69</v>
      </c>
      <c r="S635" s="26">
        <f t="shared" si="198"/>
        <v>2</v>
      </c>
      <c r="T635" s="26">
        <f t="shared" si="199"/>
        <v>20</v>
      </c>
      <c r="U635" s="23">
        <f t="shared" si="210"/>
        <v>0</v>
      </c>
      <c r="V635" s="19">
        <f t="shared" si="211"/>
        <v>0</v>
      </c>
      <c r="W635" s="23" t="str">
        <f t="shared" si="212"/>
        <v>ВВ</v>
      </c>
      <c r="X635" s="17">
        <f t="shared" si="213"/>
        <v>0</v>
      </c>
      <c r="Y635" s="1"/>
    </row>
    <row r="636" spans="2:25" ht="15" customHeight="1" outlineLevel="1" x14ac:dyDescent="0.25">
      <c r="B636" s="176">
        <v>12</v>
      </c>
      <c r="C636" s="181" t="s">
        <v>754</v>
      </c>
      <c r="D636" s="170">
        <v>2654.51</v>
      </c>
      <c r="E636" s="5">
        <v>2363.63</v>
      </c>
      <c r="F636" s="5">
        <v>1537</v>
      </c>
      <c r="G636" s="10">
        <f t="shared" si="200"/>
        <v>0.89</v>
      </c>
      <c r="H636" s="58">
        <f t="shared" si="201"/>
        <v>-0.10999999999999999</v>
      </c>
      <c r="I636" s="3">
        <f t="shared" si="202"/>
        <v>237</v>
      </c>
      <c r="J636" s="58">
        <f t="shared" si="203"/>
        <v>-1.78</v>
      </c>
      <c r="K636" s="81">
        <v>52804.1</v>
      </c>
      <c r="L636" s="112">
        <f t="shared" si="204"/>
        <v>22.3</v>
      </c>
      <c r="M636" s="58">
        <f t="shared" si="205"/>
        <v>-1.01</v>
      </c>
      <c r="N636" s="110">
        <v>34.799999999999997</v>
      </c>
      <c r="O636" s="59">
        <f t="shared" si="206"/>
        <v>68</v>
      </c>
      <c r="P636" s="58">
        <f t="shared" si="207"/>
        <v>-0.63</v>
      </c>
      <c r="Q636" s="64">
        <f t="shared" si="208"/>
        <v>-1.8900000000000001</v>
      </c>
      <c r="R636" s="64">
        <f t="shared" si="209"/>
        <v>-1.6400000000000001</v>
      </c>
      <c r="S636" s="26">
        <f t="shared" si="198"/>
        <v>2</v>
      </c>
      <c r="T636" s="26">
        <f t="shared" si="199"/>
        <v>20</v>
      </c>
      <c r="U636" s="23">
        <f t="shared" si="210"/>
        <v>0</v>
      </c>
      <c r="V636" s="19">
        <f t="shared" si="211"/>
        <v>0</v>
      </c>
      <c r="W636" s="23" t="str">
        <f t="shared" si="212"/>
        <v>ВВ</v>
      </c>
      <c r="X636" s="17">
        <f t="shared" si="213"/>
        <v>0</v>
      </c>
      <c r="Y636" s="1"/>
    </row>
    <row r="637" spans="2:25" ht="15" customHeight="1" outlineLevel="1" x14ac:dyDescent="0.25">
      <c r="B637" s="176">
        <v>13</v>
      </c>
      <c r="C637" s="181" t="s">
        <v>755</v>
      </c>
      <c r="D637" s="170">
        <v>2378.25</v>
      </c>
      <c r="E637" s="5">
        <v>2076.8200000000002</v>
      </c>
      <c r="F637" s="5">
        <v>867</v>
      </c>
      <c r="G637" s="10">
        <f t="shared" si="200"/>
        <v>0.87</v>
      </c>
      <c r="H637" s="58">
        <f t="shared" si="201"/>
        <v>-0.13</v>
      </c>
      <c r="I637" s="3">
        <f t="shared" si="202"/>
        <v>152</v>
      </c>
      <c r="J637" s="58">
        <f t="shared" si="203"/>
        <v>-0.79</v>
      </c>
      <c r="K637" s="81">
        <v>23417.600000000002</v>
      </c>
      <c r="L637" s="112">
        <f t="shared" si="204"/>
        <v>11.3</v>
      </c>
      <c r="M637" s="58">
        <f t="shared" si="205"/>
        <v>-0.02</v>
      </c>
      <c r="N637" s="110">
        <v>12.3</v>
      </c>
      <c r="O637" s="59">
        <f t="shared" si="206"/>
        <v>169</v>
      </c>
      <c r="P637" s="58">
        <f t="shared" si="207"/>
        <v>-0.08</v>
      </c>
      <c r="Q637" s="64">
        <f t="shared" si="208"/>
        <v>-0.92</v>
      </c>
      <c r="R637" s="64">
        <f t="shared" si="209"/>
        <v>-0.1</v>
      </c>
      <c r="S637" s="26">
        <f t="shared" si="198"/>
        <v>2</v>
      </c>
      <c r="T637" s="26">
        <f t="shared" si="199"/>
        <v>20</v>
      </c>
      <c r="U637" s="23">
        <f t="shared" si="210"/>
        <v>0</v>
      </c>
      <c r="V637" s="19">
        <f t="shared" si="211"/>
        <v>0</v>
      </c>
      <c r="W637" s="23" t="str">
        <f t="shared" si="212"/>
        <v>ВВ</v>
      </c>
      <c r="X637" s="17">
        <f t="shared" si="213"/>
        <v>0</v>
      </c>
      <c r="Y637" s="1"/>
    </row>
    <row r="638" spans="2:25" ht="15" customHeight="1" outlineLevel="1" x14ac:dyDescent="0.25">
      <c r="B638" s="176">
        <v>14</v>
      </c>
      <c r="C638" s="181" t="s">
        <v>756</v>
      </c>
      <c r="D638" s="170">
        <v>16189.18</v>
      </c>
      <c r="E638" s="5">
        <v>13783.71</v>
      </c>
      <c r="F638" s="13">
        <v>8764</v>
      </c>
      <c r="G638" s="10">
        <f t="shared" si="200"/>
        <v>0.85</v>
      </c>
      <c r="H638" s="58">
        <f t="shared" si="201"/>
        <v>-0.15000000000000002</v>
      </c>
      <c r="I638" s="3">
        <f t="shared" si="202"/>
        <v>232</v>
      </c>
      <c r="J638" s="58">
        <f t="shared" si="203"/>
        <v>-1.73</v>
      </c>
      <c r="K638" s="81">
        <v>54129.099999999991</v>
      </c>
      <c r="L638" s="112">
        <f t="shared" ref="L638:L649" si="214">ROUND(K638/E638,1)</f>
        <v>3.9</v>
      </c>
      <c r="M638" s="58">
        <f t="shared" si="205"/>
        <v>0.65</v>
      </c>
      <c r="N638" s="110">
        <v>64.099999999999994</v>
      </c>
      <c r="O638" s="59">
        <f t="shared" si="206"/>
        <v>215</v>
      </c>
      <c r="P638" s="58">
        <f t="shared" si="207"/>
        <v>0.17</v>
      </c>
      <c r="Q638" s="64">
        <f t="shared" si="208"/>
        <v>-1.88</v>
      </c>
      <c r="R638" s="64">
        <f t="shared" si="209"/>
        <v>0.82000000000000006</v>
      </c>
      <c r="S638" s="26">
        <f t="shared" si="198"/>
        <v>2</v>
      </c>
      <c r="T638" s="26">
        <f t="shared" si="199"/>
        <v>10</v>
      </c>
      <c r="U638" s="23">
        <f t="shared" si="210"/>
        <v>0</v>
      </c>
      <c r="V638" s="19">
        <f t="shared" si="211"/>
        <v>0</v>
      </c>
      <c r="W638" s="23">
        <f t="shared" si="212"/>
        <v>0</v>
      </c>
      <c r="X638" s="17" t="str">
        <f t="shared" si="213"/>
        <v>ВА</v>
      </c>
      <c r="Y638" s="1"/>
    </row>
    <row r="639" spans="2:25" ht="15" customHeight="1" outlineLevel="1" x14ac:dyDescent="0.25">
      <c r="B639" s="176">
        <v>15</v>
      </c>
      <c r="C639" s="181" t="s">
        <v>757</v>
      </c>
      <c r="D639" s="170">
        <v>3424.37</v>
      </c>
      <c r="E639" s="5">
        <v>3273.21</v>
      </c>
      <c r="F639" s="13">
        <v>1509</v>
      </c>
      <c r="G639" s="10">
        <f t="shared" si="200"/>
        <v>0.96</v>
      </c>
      <c r="H639" s="58">
        <f t="shared" si="201"/>
        <v>-4.0000000000000036E-2</v>
      </c>
      <c r="I639" s="3">
        <f t="shared" si="202"/>
        <v>168</v>
      </c>
      <c r="J639" s="58">
        <f t="shared" si="203"/>
        <v>-0.97</v>
      </c>
      <c r="K639" s="81">
        <v>25522.800000000003</v>
      </c>
      <c r="L639" s="112">
        <f t="shared" si="214"/>
        <v>7.8</v>
      </c>
      <c r="M639" s="58">
        <f t="shared" si="205"/>
        <v>0.3</v>
      </c>
      <c r="N639" s="110">
        <v>28.9</v>
      </c>
      <c r="O639" s="59">
        <f t="shared" si="206"/>
        <v>113</v>
      </c>
      <c r="P639" s="58">
        <f t="shared" si="207"/>
        <v>-0.38</v>
      </c>
      <c r="Q639" s="64">
        <f t="shared" si="208"/>
        <v>-1.01</v>
      </c>
      <c r="R639" s="64">
        <f t="shared" si="209"/>
        <v>-8.0000000000000016E-2</v>
      </c>
      <c r="S639" s="26">
        <f t="shared" si="198"/>
        <v>2</v>
      </c>
      <c r="T639" s="26">
        <f t="shared" si="199"/>
        <v>20</v>
      </c>
      <c r="U639" s="23">
        <f t="shared" si="210"/>
        <v>0</v>
      </c>
      <c r="V639" s="19">
        <f t="shared" si="211"/>
        <v>0</v>
      </c>
      <c r="W639" s="23" t="str">
        <f t="shared" si="212"/>
        <v>ВВ</v>
      </c>
      <c r="X639" s="17">
        <f t="shared" si="213"/>
        <v>0</v>
      </c>
      <c r="Y639" s="1"/>
    </row>
    <row r="640" spans="2:25" ht="15" customHeight="1" outlineLevel="1" x14ac:dyDescent="0.25">
      <c r="B640" s="176">
        <v>16</v>
      </c>
      <c r="C640" s="181" t="s">
        <v>758</v>
      </c>
      <c r="D640" s="170">
        <v>1614.57</v>
      </c>
      <c r="E640" s="5">
        <v>1470.27</v>
      </c>
      <c r="F640" s="13">
        <v>735</v>
      </c>
      <c r="G640" s="10">
        <f t="shared" si="200"/>
        <v>0.91</v>
      </c>
      <c r="H640" s="58">
        <f t="shared" si="201"/>
        <v>-8.9999999999999969E-2</v>
      </c>
      <c r="I640" s="3">
        <f t="shared" si="202"/>
        <v>182</v>
      </c>
      <c r="J640" s="58">
        <f t="shared" si="203"/>
        <v>-1.1399999999999999</v>
      </c>
      <c r="K640" s="81">
        <v>23521.600000000006</v>
      </c>
      <c r="L640" s="112">
        <f t="shared" si="214"/>
        <v>16</v>
      </c>
      <c r="M640" s="58">
        <f t="shared" si="205"/>
        <v>-0.44</v>
      </c>
      <c r="N640" s="110">
        <v>17.600000000000001</v>
      </c>
      <c r="O640" s="59">
        <f t="shared" si="206"/>
        <v>84</v>
      </c>
      <c r="P640" s="58">
        <f t="shared" si="207"/>
        <v>-0.54</v>
      </c>
      <c r="Q640" s="64">
        <f t="shared" si="208"/>
        <v>-1.23</v>
      </c>
      <c r="R640" s="64">
        <f t="shared" si="209"/>
        <v>-0.98</v>
      </c>
      <c r="S640" s="26">
        <f t="shared" si="198"/>
        <v>2</v>
      </c>
      <c r="T640" s="26">
        <f t="shared" si="199"/>
        <v>20</v>
      </c>
      <c r="U640" s="23">
        <f t="shared" si="210"/>
        <v>0</v>
      </c>
      <c r="V640" s="19">
        <f t="shared" si="211"/>
        <v>0</v>
      </c>
      <c r="W640" s="23" t="str">
        <f t="shared" si="212"/>
        <v>ВВ</v>
      </c>
      <c r="X640" s="17">
        <f t="shared" si="213"/>
        <v>0</v>
      </c>
      <c r="Y640" s="1"/>
    </row>
    <row r="641" spans="2:26" ht="15" customHeight="1" outlineLevel="1" x14ac:dyDescent="0.25">
      <c r="B641" s="176">
        <v>17</v>
      </c>
      <c r="C641" s="181" t="s">
        <v>759</v>
      </c>
      <c r="D641" s="170">
        <v>987.24</v>
      </c>
      <c r="E641" s="5">
        <v>941.38</v>
      </c>
      <c r="F641" s="13">
        <v>367</v>
      </c>
      <c r="G641" s="10">
        <f t="shared" si="200"/>
        <v>0.95</v>
      </c>
      <c r="H641" s="58">
        <f t="shared" si="201"/>
        <v>-5.0000000000000044E-2</v>
      </c>
      <c r="I641" s="3">
        <f t="shared" si="202"/>
        <v>142</v>
      </c>
      <c r="J641" s="58">
        <f t="shared" si="203"/>
        <v>-0.67</v>
      </c>
      <c r="K641" s="81">
        <v>21188.1</v>
      </c>
      <c r="L641" s="112">
        <f t="shared" si="214"/>
        <v>22.5</v>
      </c>
      <c r="M641" s="58">
        <f t="shared" si="205"/>
        <v>-1.03</v>
      </c>
      <c r="N641" s="110">
        <v>13.8</v>
      </c>
      <c r="O641" s="59">
        <f t="shared" si="206"/>
        <v>68</v>
      </c>
      <c r="P641" s="58">
        <f t="shared" si="207"/>
        <v>-0.63</v>
      </c>
      <c r="Q641" s="64">
        <f t="shared" si="208"/>
        <v>-0.72000000000000008</v>
      </c>
      <c r="R641" s="64">
        <f t="shared" si="209"/>
        <v>-1.6600000000000001</v>
      </c>
      <c r="S641" s="26">
        <f t="shared" si="198"/>
        <v>2</v>
      </c>
      <c r="T641" s="26">
        <f t="shared" si="199"/>
        <v>20</v>
      </c>
      <c r="U641" s="23">
        <f t="shared" si="210"/>
        <v>0</v>
      </c>
      <c r="V641" s="19">
        <f t="shared" si="211"/>
        <v>0</v>
      </c>
      <c r="W641" s="23" t="str">
        <f t="shared" si="212"/>
        <v>ВВ</v>
      </c>
      <c r="X641" s="17">
        <f t="shared" si="213"/>
        <v>0</v>
      </c>
      <c r="Y641" s="1"/>
    </row>
    <row r="642" spans="2:26" ht="15" customHeight="1" outlineLevel="1" x14ac:dyDescent="0.25">
      <c r="B642" s="176">
        <v>18</v>
      </c>
      <c r="C642" s="181" t="s">
        <v>760</v>
      </c>
      <c r="D642" s="170">
        <v>1228.1099999999999</v>
      </c>
      <c r="E642" s="5">
        <v>1147.4000000000001</v>
      </c>
      <c r="F642" s="13">
        <v>591</v>
      </c>
      <c r="G642" s="10">
        <f t="shared" si="200"/>
        <v>0.93</v>
      </c>
      <c r="H642" s="58">
        <f t="shared" si="201"/>
        <v>-6.9999999999999951E-2</v>
      </c>
      <c r="I642" s="3">
        <f t="shared" si="202"/>
        <v>188</v>
      </c>
      <c r="J642" s="58">
        <f t="shared" si="203"/>
        <v>-1.21</v>
      </c>
      <c r="K642" s="81">
        <v>23191.399999999998</v>
      </c>
      <c r="L642" s="112">
        <f t="shared" si="214"/>
        <v>20.2</v>
      </c>
      <c r="M642" s="58">
        <f t="shared" si="205"/>
        <v>-0.82</v>
      </c>
      <c r="N642" s="110">
        <v>10.6</v>
      </c>
      <c r="O642" s="59">
        <f t="shared" si="206"/>
        <v>108</v>
      </c>
      <c r="P642" s="58">
        <f t="shared" si="207"/>
        <v>-0.41</v>
      </c>
      <c r="Q642" s="64">
        <f t="shared" si="208"/>
        <v>-1.2799999999999998</v>
      </c>
      <c r="R642" s="64">
        <f t="shared" si="209"/>
        <v>-1.23</v>
      </c>
      <c r="S642" s="26">
        <f t="shared" si="198"/>
        <v>2</v>
      </c>
      <c r="T642" s="26">
        <f t="shared" si="199"/>
        <v>20</v>
      </c>
      <c r="U642" s="23">
        <f t="shared" si="210"/>
        <v>0</v>
      </c>
      <c r="V642" s="19">
        <f t="shared" si="211"/>
        <v>0</v>
      </c>
      <c r="W642" s="23" t="str">
        <f t="shared" si="212"/>
        <v>ВВ</v>
      </c>
      <c r="X642" s="17">
        <f t="shared" si="213"/>
        <v>0</v>
      </c>
      <c r="Y642" s="1"/>
    </row>
    <row r="643" spans="2:26" ht="15" customHeight="1" outlineLevel="1" x14ac:dyDescent="0.25">
      <c r="B643" s="176">
        <v>19</v>
      </c>
      <c r="C643" s="181" t="s">
        <v>761</v>
      </c>
      <c r="D643" s="170">
        <v>592.83000000000004</v>
      </c>
      <c r="E643" s="5">
        <v>628.66999999999996</v>
      </c>
      <c r="F643" s="13">
        <v>281</v>
      </c>
      <c r="G643" s="10">
        <f t="shared" si="200"/>
        <v>1.06</v>
      </c>
      <c r="H643" s="58">
        <f t="shared" si="201"/>
        <v>6.0000000000000053E-2</v>
      </c>
      <c r="I643" s="3">
        <f t="shared" si="202"/>
        <v>163</v>
      </c>
      <c r="J643" s="58">
        <f t="shared" si="203"/>
        <v>-0.92</v>
      </c>
      <c r="K643" s="81">
        <v>76300.899999999994</v>
      </c>
      <c r="L643" s="112">
        <f t="shared" si="214"/>
        <v>121.4</v>
      </c>
      <c r="M643" s="58">
        <f t="shared" si="205"/>
        <v>-9.94</v>
      </c>
      <c r="N643" s="110">
        <v>13</v>
      </c>
      <c r="O643" s="59">
        <f t="shared" si="206"/>
        <v>48</v>
      </c>
      <c r="P643" s="58">
        <f t="shared" si="207"/>
        <v>-0.74</v>
      </c>
      <c r="Q643" s="64">
        <f t="shared" si="208"/>
        <v>-0.86</v>
      </c>
      <c r="R643" s="64">
        <f t="shared" si="209"/>
        <v>-10.68</v>
      </c>
      <c r="S643" s="26">
        <f t="shared" si="198"/>
        <v>2</v>
      </c>
      <c r="T643" s="26">
        <f t="shared" si="199"/>
        <v>20</v>
      </c>
      <c r="U643" s="23">
        <f t="shared" si="210"/>
        <v>0</v>
      </c>
      <c r="V643" s="19">
        <f t="shared" si="211"/>
        <v>0</v>
      </c>
      <c r="W643" s="23" t="str">
        <f t="shared" si="212"/>
        <v>ВВ</v>
      </c>
      <c r="X643" s="17">
        <f t="shared" si="213"/>
        <v>0</v>
      </c>
      <c r="Y643" s="1"/>
    </row>
    <row r="644" spans="2:26" ht="15" customHeight="1" outlineLevel="1" x14ac:dyDescent="0.25">
      <c r="B644" s="176">
        <v>20</v>
      </c>
      <c r="C644" s="181" t="s">
        <v>762</v>
      </c>
      <c r="D644" s="170">
        <v>4298.88</v>
      </c>
      <c r="E644" s="5">
        <v>3918.07</v>
      </c>
      <c r="F644" s="13">
        <v>1680</v>
      </c>
      <c r="G644" s="10">
        <f t="shared" si="200"/>
        <v>0.91</v>
      </c>
      <c r="H644" s="58">
        <f t="shared" si="201"/>
        <v>-8.9999999999999969E-2</v>
      </c>
      <c r="I644" s="3">
        <f t="shared" si="202"/>
        <v>157</v>
      </c>
      <c r="J644" s="58">
        <f t="shared" si="203"/>
        <v>-0.84</v>
      </c>
      <c r="K644" s="81">
        <v>17369</v>
      </c>
      <c r="L644" s="112">
        <f t="shared" si="214"/>
        <v>4.4000000000000004</v>
      </c>
      <c r="M644" s="58">
        <f t="shared" si="205"/>
        <v>0.6</v>
      </c>
      <c r="N644" s="110">
        <v>39.4</v>
      </c>
      <c r="O644" s="59">
        <f t="shared" si="206"/>
        <v>99</v>
      </c>
      <c r="P644" s="58">
        <f t="shared" si="207"/>
        <v>-0.46</v>
      </c>
      <c r="Q644" s="64">
        <f t="shared" si="208"/>
        <v>-0.92999999999999994</v>
      </c>
      <c r="R644" s="64">
        <f>M644+P644</f>
        <v>0.13999999999999996</v>
      </c>
      <c r="S644" s="26">
        <f t="shared" si="198"/>
        <v>2</v>
      </c>
      <c r="T644" s="26">
        <f t="shared" si="199"/>
        <v>10</v>
      </c>
      <c r="U644" s="23">
        <f t="shared" si="210"/>
        <v>0</v>
      </c>
      <c r="V644" s="19">
        <f t="shared" si="211"/>
        <v>0</v>
      </c>
      <c r="W644" s="23">
        <f t="shared" si="212"/>
        <v>0</v>
      </c>
      <c r="X644" s="17" t="str">
        <f t="shared" si="213"/>
        <v>ВА</v>
      </c>
      <c r="Y644" s="1"/>
    </row>
    <row r="645" spans="2:26" ht="15" customHeight="1" outlineLevel="1" x14ac:dyDescent="0.25">
      <c r="B645" s="176">
        <v>21</v>
      </c>
      <c r="C645" s="181" t="s">
        <v>763</v>
      </c>
      <c r="D645" s="170">
        <v>1193.1199999999999</v>
      </c>
      <c r="E645" s="5">
        <v>1111.19</v>
      </c>
      <c r="F645" s="13">
        <v>514</v>
      </c>
      <c r="G645" s="10">
        <f t="shared" si="200"/>
        <v>0.93</v>
      </c>
      <c r="H645" s="58">
        <f t="shared" si="201"/>
        <v>-6.9999999999999951E-2</v>
      </c>
      <c r="I645" s="3">
        <f t="shared" si="202"/>
        <v>169</v>
      </c>
      <c r="J645" s="58">
        <f t="shared" si="203"/>
        <v>-0.99</v>
      </c>
      <c r="K645" s="81">
        <v>25306.799999999999</v>
      </c>
      <c r="L645" s="112">
        <f t="shared" si="214"/>
        <v>22.8</v>
      </c>
      <c r="M645" s="58">
        <f t="shared" si="205"/>
        <v>-1.05</v>
      </c>
      <c r="N645" s="110">
        <v>12.7</v>
      </c>
      <c r="O645" s="59">
        <f t="shared" si="206"/>
        <v>87</v>
      </c>
      <c r="P645" s="58">
        <f t="shared" si="207"/>
        <v>-0.52</v>
      </c>
      <c r="Q645" s="64">
        <f t="shared" si="208"/>
        <v>-1.06</v>
      </c>
      <c r="R645" s="64">
        <f t="shared" ref="R645:R648" si="215">M645+P645</f>
        <v>-1.57</v>
      </c>
      <c r="S645" s="26">
        <f t="shared" si="198"/>
        <v>2</v>
      </c>
      <c r="T645" s="26">
        <f t="shared" si="199"/>
        <v>20</v>
      </c>
      <c r="U645" s="23">
        <f t="shared" si="210"/>
        <v>0</v>
      </c>
      <c r="V645" s="19">
        <f t="shared" si="211"/>
        <v>0</v>
      </c>
      <c r="W645" s="23" t="str">
        <f t="shared" si="212"/>
        <v>ВВ</v>
      </c>
      <c r="X645" s="17">
        <f t="shared" si="213"/>
        <v>0</v>
      </c>
      <c r="Y645" s="1"/>
    </row>
    <row r="646" spans="2:26" ht="15" customHeight="1" outlineLevel="1" x14ac:dyDescent="0.25">
      <c r="B646" s="176">
        <v>22</v>
      </c>
      <c r="C646" s="181" t="s">
        <v>764</v>
      </c>
      <c r="D646" s="170">
        <v>1296.73</v>
      </c>
      <c r="E646" s="5">
        <v>1207.56</v>
      </c>
      <c r="F646" s="13">
        <v>521</v>
      </c>
      <c r="G646" s="10">
        <f t="shared" si="200"/>
        <v>0.93</v>
      </c>
      <c r="H646" s="58">
        <f t="shared" si="201"/>
        <v>-6.9999999999999951E-2</v>
      </c>
      <c r="I646" s="3">
        <f t="shared" si="202"/>
        <v>157</v>
      </c>
      <c r="J646" s="58">
        <f t="shared" si="203"/>
        <v>-0.84</v>
      </c>
      <c r="K646" s="81">
        <v>19595.5</v>
      </c>
      <c r="L646" s="112">
        <f t="shared" si="214"/>
        <v>16.2</v>
      </c>
      <c r="M646" s="58">
        <f t="shared" si="205"/>
        <v>-0.46</v>
      </c>
      <c r="N646" s="110">
        <v>13.9</v>
      </c>
      <c r="O646" s="59">
        <f t="shared" si="206"/>
        <v>87</v>
      </c>
      <c r="P646" s="58">
        <f t="shared" si="207"/>
        <v>-0.52</v>
      </c>
      <c r="Q646" s="64">
        <f t="shared" si="208"/>
        <v>-0.90999999999999992</v>
      </c>
      <c r="R646" s="64">
        <f t="shared" si="215"/>
        <v>-0.98</v>
      </c>
      <c r="S646" s="26">
        <f t="shared" si="198"/>
        <v>2</v>
      </c>
      <c r="T646" s="26">
        <f t="shared" si="199"/>
        <v>20</v>
      </c>
      <c r="U646" s="23">
        <f t="shared" si="210"/>
        <v>0</v>
      </c>
      <c r="V646" s="19">
        <f t="shared" si="211"/>
        <v>0</v>
      </c>
      <c r="W646" s="23" t="str">
        <f t="shared" si="212"/>
        <v>ВВ</v>
      </c>
      <c r="X646" s="17">
        <f t="shared" si="213"/>
        <v>0</v>
      </c>
      <c r="Y646" s="1"/>
    </row>
    <row r="647" spans="2:26" ht="15" customHeight="1" outlineLevel="1" x14ac:dyDescent="0.25">
      <c r="B647" s="176">
        <v>23</v>
      </c>
      <c r="C647" s="181" t="s">
        <v>765</v>
      </c>
      <c r="D647" s="170">
        <v>1541.53</v>
      </c>
      <c r="E647" s="5">
        <v>1469.82</v>
      </c>
      <c r="F647" s="13">
        <v>773</v>
      </c>
      <c r="G647" s="10">
        <f t="shared" si="200"/>
        <v>0.95</v>
      </c>
      <c r="H647" s="58">
        <f t="shared" si="201"/>
        <v>-5.0000000000000044E-2</v>
      </c>
      <c r="I647" s="3">
        <f t="shared" si="202"/>
        <v>192</v>
      </c>
      <c r="J647" s="58">
        <f t="shared" si="203"/>
        <v>-1.26</v>
      </c>
      <c r="K647" s="81">
        <v>17007</v>
      </c>
      <c r="L647" s="112">
        <f t="shared" si="214"/>
        <v>11.6</v>
      </c>
      <c r="M647" s="58">
        <f t="shared" si="205"/>
        <v>-0.05</v>
      </c>
      <c r="N647" s="110">
        <v>12.1</v>
      </c>
      <c r="O647" s="59">
        <f t="shared" si="206"/>
        <v>121</v>
      </c>
      <c r="P647" s="58">
        <f t="shared" si="207"/>
        <v>-0.34</v>
      </c>
      <c r="Q647" s="64">
        <f t="shared" si="208"/>
        <v>-1.31</v>
      </c>
      <c r="R647" s="64">
        <f t="shared" si="215"/>
        <v>-0.39</v>
      </c>
      <c r="S647" s="26">
        <f t="shared" si="198"/>
        <v>2</v>
      </c>
      <c r="T647" s="26">
        <f t="shared" si="199"/>
        <v>20</v>
      </c>
      <c r="U647" s="23">
        <f t="shared" si="210"/>
        <v>0</v>
      </c>
      <c r="V647" s="19">
        <f t="shared" si="211"/>
        <v>0</v>
      </c>
      <c r="W647" s="23" t="str">
        <f t="shared" si="212"/>
        <v>ВВ</v>
      </c>
      <c r="X647" s="17">
        <f t="shared" si="213"/>
        <v>0</v>
      </c>
      <c r="Y647" s="1"/>
    </row>
    <row r="648" spans="2:26" ht="15" customHeight="1" outlineLevel="1" x14ac:dyDescent="0.25">
      <c r="B648" s="176">
        <v>24</v>
      </c>
      <c r="C648" s="181" t="s">
        <v>766</v>
      </c>
      <c r="D648" s="170">
        <v>1535.86</v>
      </c>
      <c r="E648" s="5">
        <v>1501.47</v>
      </c>
      <c r="F648" s="13">
        <v>274</v>
      </c>
      <c r="G648" s="10">
        <f t="shared" si="200"/>
        <v>0.98</v>
      </c>
      <c r="H648" s="58">
        <f t="shared" si="201"/>
        <v>-2.0000000000000018E-2</v>
      </c>
      <c r="I648" s="3">
        <f t="shared" si="202"/>
        <v>67</v>
      </c>
      <c r="J648" s="58">
        <f t="shared" si="203"/>
        <v>0.21</v>
      </c>
      <c r="K648" s="81">
        <v>24010.099999999995</v>
      </c>
      <c r="L648" s="112">
        <f t="shared" si="214"/>
        <v>16</v>
      </c>
      <c r="M648" s="58">
        <f t="shared" si="205"/>
        <v>-0.44</v>
      </c>
      <c r="N648" s="110">
        <v>13.9</v>
      </c>
      <c r="O648" s="59">
        <f t="shared" si="206"/>
        <v>108</v>
      </c>
      <c r="P648" s="58">
        <f>ROUND(O648/$O$624-100%,2)</f>
        <v>-0.41</v>
      </c>
      <c r="Q648" s="64">
        <f t="shared" si="208"/>
        <v>0.18999999999999997</v>
      </c>
      <c r="R648" s="64">
        <f t="shared" si="215"/>
        <v>-0.85</v>
      </c>
      <c r="S648" s="26">
        <f t="shared" si="198"/>
        <v>1</v>
      </c>
      <c r="T648" s="26">
        <f t="shared" si="199"/>
        <v>20</v>
      </c>
      <c r="U648" s="23" t="str">
        <f t="shared" si="210"/>
        <v>АВ</v>
      </c>
      <c r="V648" s="19">
        <f t="shared" si="211"/>
        <v>0</v>
      </c>
      <c r="W648" s="23">
        <f t="shared" si="212"/>
        <v>0</v>
      </c>
      <c r="X648" s="17">
        <f t="shared" si="213"/>
        <v>0</v>
      </c>
      <c r="Y648" s="1"/>
    </row>
    <row r="649" spans="2:26" ht="15" customHeight="1" outlineLevel="1" x14ac:dyDescent="0.25">
      <c r="B649" s="176">
        <v>25</v>
      </c>
      <c r="C649" s="181" t="s">
        <v>767</v>
      </c>
      <c r="D649" s="170">
        <v>1001.55</v>
      </c>
      <c r="E649" s="5">
        <v>936.94</v>
      </c>
      <c r="F649" s="13">
        <v>333</v>
      </c>
      <c r="G649" s="10">
        <f t="shared" si="200"/>
        <v>0.94</v>
      </c>
      <c r="H649" s="58">
        <f t="shared" si="201"/>
        <v>-6.0000000000000053E-2</v>
      </c>
      <c r="I649" s="3">
        <f t="shared" si="202"/>
        <v>130</v>
      </c>
      <c r="J649" s="58">
        <f t="shared" si="203"/>
        <v>-0.53</v>
      </c>
      <c r="K649" s="81">
        <v>115717.19999999998</v>
      </c>
      <c r="L649" s="112">
        <f t="shared" si="214"/>
        <v>123.5</v>
      </c>
      <c r="M649" s="58">
        <f t="shared" si="205"/>
        <v>-10.130000000000001</v>
      </c>
      <c r="N649" s="110">
        <v>13.9</v>
      </c>
      <c r="O649" s="59">
        <f t="shared" si="206"/>
        <v>67</v>
      </c>
      <c r="P649" s="58">
        <f t="shared" si="207"/>
        <v>-0.63</v>
      </c>
      <c r="Q649" s="64">
        <f t="shared" si="208"/>
        <v>-0.59000000000000008</v>
      </c>
      <c r="R649" s="64">
        <f>M649+P649</f>
        <v>-10.760000000000002</v>
      </c>
      <c r="S649" s="26">
        <f t="shared" si="198"/>
        <v>2</v>
      </c>
      <c r="T649" s="26">
        <f t="shared" si="199"/>
        <v>20</v>
      </c>
      <c r="U649" s="23">
        <f t="shared" si="210"/>
        <v>0</v>
      </c>
      <c r="V649" s="19">
        <f t="shared" si="211"/>
        <v>0</v>
      </c>
      <c r="W649" s="23" t="str">
        <f t="shared" si="212"/>
        <v>ВВ</v>
      </c>
      <c r="X649" s="17">
        <f t="shared" si="213"/>
        <v>0</v>
      </c>
      <c r="Y649" s="1"/>
    </row>
    <row r="650" spans="2:26" ht="18.75" x14ac:dyDescent="0.25">
      <c r="B650" s="172" t="s">
        <v>627</v>
      </c>
      <c r="C650" s="173" t="s">
        <v>24</v>
      </c>
      <c r="D650" s="168">
        <f>SUM(D652:D657)</f>
        <v>28733.54</v>
      </c>
      <c r="E650" s="71">
        <f t="shared" ref="E650:F650" si="216">SUM(E652:E657)</f>
        <v>25799.719999999998</v>
      </c>
      <c r="F650" s="71">
        <f t="shared" si="216"/>
        <v>11619</v>
      </c>
      <c r="G650" s="11">
        <f t="shared" si="200"/>
        <v>0.9</v>
      </c>
      <c r="H650" s="50"/>
      <c r="I650" s="12">
        <f>ROUND(F650/E650*365,0)</f>
        <v>164</v>
      </c>
      <c r="J650" s="54"/>
      <c r="K650" s="115">
        <f>SUM(K652:K657)</f>
        <v>504128.4</v>
      </c>
      <c r="L650" s="12">
        <f t="shared" ref="L650" si="217">ROUND(K650/E650,0)</f>
        <v>20</v>
      </c>
      <c r="M650" s="55"/>
      <c r="N650" s="116">
        <f>SUM(N652:N657)</f>
        <v>167.7</v>
      </c>
      <c r="O650" s="69">
        <f>ROUND((E650/N650),0)</f>
        <v>154</v>
      </c>
      <c r="P650" s="55"/>
      <c r="Q650" s="55"/>
      <c r="R650" s="55"/>
      <c r="S650" s="73"/>
      <c r="T650" s="73"/>
      <c r="U650" s="12"/>
      <c r="V650" s="12"/>
      <c r="W650" s="12"/>
      <c r="X650" s="12"/>
      <c r="Y650" s="1"/>
    </row>
    <row r="651" spans="2:26" ht="18" x14ac:dyDescent="0.25">
      <c r="B651" s="174"/>
      <c r="C651" s="175" t="s">
        <v>28</v>
      </c>
      <c r="D651" s="169"/>
      <c r="E651" s="40"/>
      <c r="F651" s="44"/>
      <c r="G651" s="47">
        <v>1</v>
      </c>
      <c r="H651" s="51"/>
      <c r="I651" s="113">
        <v>85.1</v>
      </c>
      <c r="J651" s="45"/>
      <c r="K651" s="39"/>
      <c r="L651" s="113">
        <v>11.1</v>
      </c>
      <c r="M651" s="41"/>
      <c r="N651" s="104"/>
      <c r="O651" s="113">
        <f>183</f>
        <v>183</v>
      </c>
      <c r="P651" s="41"/>
      <c r="Q651" s="47">
        <v>0</v>
      </c>
      <c r="R651" s="47">
        <v>0</v>
      </c>
      <c r="S651" s="39"/>
      <c r="T651" s="39"/>
      <c r="U651" s="46"/>
      <c r="V651" s="46"/>
      <c r="W651" s="46"/>
      <c r="X651" s="46"/>
      <c r="Y651" s="1"/>
    </row>
    <row r="652" spans="2:26" ht="15" customHeight="1" outlineLevel="1" x14ac:dyDescent="0.2">
      <c r="B652" s="176">
        <v>1</v>
      </c>
      <c r="C652" s="182" t="s">
        <v>842</v>
      </c>
      <c r="D652" s="170">
        <v>4234.3500000000004</v>
      </c>
      <c r="E652" s="5">
        <v>3785.05</v>
      </c>
      <c r="F652" s="13">
        <v>1448</v>
      </c>
      <c r="G652" s="10">
        <f t="shared" ref="G652:G657" si="218">IF(E652&gt;0,ROUND((E652/D652),2),0)</f>
        <v>0.89</v>
      </c>
      <c r="H652" s="58">
        <f>G652-$G$651</f>
        <v>-0.10999999999999999</v>
      </c>
      <c r="I652" s="3">
        <f>ROUND(F652/E652*365,0)</f>
        <v>140</v>
      </c>
      <c r="J652" s="58">
        <f>-(ROUND(I652/$I$651-100%,2))</f>
        <v>-0.65</v>
      </c>
      <c r="K652" s="81">
        <v>113570.3</v>
      </c>
      <c r="L652" s="112">
        <f t="shared" ref="L652:L657" si="219">ROUND(K652/E652,1)</f>
        <v>30</v>
      </c>
      <c r="M652" s="58">
        <f>-ROUND(L652/$L$651-100%,2)</f>
        <v>-1.7</v>
      </c>
      <c r="N652" s="110">
        <v>36.200000000000003</v>
      </c>
      <c r="O652" s="59">
        <f t="shared" ref="O652:O657" si="220">ROUND((E652/N652),0)</f>
        <v>105</v>
      </c>
      <c r="P652" s="58">
        <f t="shared" ref="P652" si="221">ROUND(O652/$O$651-100%,2)</f>
        <v>-0.43</v>
      </c>
      <c r="Q652" s="64">
        <f t="shared" ref="Q652:Q657" si="222">H652+J652</f>
        <v>-0.76</v>
      </c>
      <c r="R652" s="64">
        <f t="shared" ref="R652:R657" si="223">M652+P652</f>
        <v>-2.13</v>
      </c>
      <c r="S652" s="26">
        <f t="shared" ref="S652:S657" si="224">IF(Q652&gt;=$Q$37,1,2)</f>
        <v>2</v>
      </c>
      <c r="T652" s="26">
        <f t="shared" ref="T652:T657" si="225">IF(R652&gt;=$R$37,10,20)</f>
        <v>20</v>
      </c>
      <c r="U652" s="23">
        <f t="shared" ref="U652:U657" si="226">IF(S652+T652=21,$U$8,0)</f>
        <v>0</v>
      </c>
      <c r="V652" s="19">
        <f t="shared" ref="V652:V657" si="227">IF(S652+T652=11,$V$8,0)</f>
        <v>0</v>
      </c>
      <c r="W652" s="23" t="str">
        <f t="shared" ref="W652:W657" si="228">IF(S652+T652=22,$W$8,0)</f>
        <v>ВВ</v>
      </c>
      <c r="X652" s="17">
        <f t="shared" ref="X652:X657" si="229">IF(S652+T652=12,$X$8,0)</f>
        <v>0</v>
      </c>
      <c r="Y652" s="1"/>
      <c r="Z652" s="105" t="s">
        <v>858</v>
      </c>
    </row>
    <row r="653" spans="2:26" ht="15" customHeight="1" outlineLevel="1" x14ac:dyDescent="0.2">
      <c r="B653" s="176">
        <v>2</v>
      </c>
      <c r="C653" s="182" t="s">
        <v>843</v>
      </c>
      <c r="D653" s="170">
        <v>3707.21</v>
      </c>
      <c r="E653" s="5">
        <v>2954.67</v>
      </c>
      <c r="F653" s="13">
        <v>1574</v>
      </c>
      <c r="G653" s="10">
        <f t="shared" si="218"/>
        <v>0.8</v>
      </c>
      <c r="H653" s="58">
        <f t="shared" ref="H653:H657" si="230">G653-$G$651</f>
        <v>-0.19999999999999996</v>
      </c>
      <c r="I653" s="3">
        <f t="shared" ref="I653:I656" si="231">ROUND(F653/E653*365,0)</f>
        <v>194</v>
      </c>
      <c r="J653" s="58">
        <f t="shared" ref="J653:J657" si="232">-(ROUND(I653/$I$651-100%,2))</f>
        <v>-1.28</v>
      </c>
      <c r="K653" s="81">
        <v>61683.900000000009</v>
      </c>
      <c r="L653" s="112">
        <f t="shared" si="219"/>
        <v>20.9</v>
      </c>
      <c r="M653" s="58">
        <f t="shared" ref="M653:M657" si="233">-ROUND(L653/$L$651-100%,2)</f>
        <v>-0.88</v>
      </c>
      <c r="N653" s="110">
        <v>19.5</v>
      </c>
      <c r="O653" s="59">
        <f t="shared" si="220"/>
        <v>152</v>
      </c>
      <c r="P653" s="58">
        <f>ROUND(O653/$O$651-100%,2)</f>
        <v>-0.17</v>
      </c>
      <c r="Q653" s="64">
        <f t="shared" si="222"/>
        <v>-1.48</v>
      </c>
      <c r="R653" s="64">
        <f t="shared" si="223"/>
        <v>-1.05</v>
      </c>
      <c r="S653" s="26">
        <f t="shared" si="224"/>
        <v>2</v>
      </c>
      <c r="T653" s="26">
        <f t="shared" si="225"/>
        <v>20</v>
      </c>
      <c r="U653" s="23">
        <f t="shared" si="226"/>
        <v>0</v>
      </c>
      <c r="V653" s="19">
        <f t="shared" si="227"/>
        <v>0</v>
      </c>
      <c r="W653" s="23" t="str">
        <f t="shared" si="228"/>
        <v>ВВ</v>
      </c>
      <c r="X653" s="17">
        <f t="shared" si="229"/>
        <v>0</v>
      </c>
      <c r="Y653" s="1"/>
    </row>
    <row r="654" spans="2:26" ht="15" customHeight="1" outlineLevel="1" x14ac:dyDescent="0.2">
      <c r="B654" s="176">
        <v>3</v>
      </c>
      <c r="C654" s="182" t="s">
        <v>844</v>
      </c>
      <c r="D654" s="170">
        <v>3265.35</v>
      </c>
      <c r="E654" s="5">
        <v>3193.74</v>
      </c>
      <c r="F654" s="13">
        <v>1150</v>
      </c>
      <c r="G654" s="10">
        <f t="shared" si="218"/>
        <v>0.98</v>
      </c>
      <c r="H654" s="58">
        <f t="shared" si="230"/>
        <v>-2.0000000000000018E-2</v>
      </c>
      <c r="I654" s="3">
        <f t="shared" si="231"/>
        <v>131</v>
      </c>
      <c r="J654" s="58">
        <f t="shared" si="232"/>
        <v>-0.54</v>
      </c>
      <c r="K654" s="81">
        <v>73367.100000000006</v>
      </c>
      <c r="L654" s="112">
        <f t="shared" si="219"/>
        <v>23</v>
      </c>
      <c r="M654" s="58">
        <f t="shared" si="233"/>
        <v>-1.07</v>
      </c>
      <c r="N654" s="110">
        <v>20.399999999999999</v>
      </c>
      <c r="O654" s="59">
        <f t="shared" si="220"/>
        <v>157</v>
      </c>
      <c r="P654" s="58">
        <f t="shared" ref="P654:P657" si="234">ROUND(O654/$O$651-100%,2)</f>
        <v>-0.14000000000000001</v>
      </c>
      <c r="Q654" s="64">
        <f t="shared" si="222"/>
        <v>-0.56000000000000005</v>
      </c>
      <c r="R654" s="64">
        <f t="shared" si="223"/>
        <v>-1.21</v>
      </c>
      <c r="S654" s="26">
        <f t="shared" si="224"/>
        <v>2</v>
      </c>
      <c r="T654" s="26">
        <f t="shared" si="225"/>
        <v>20</v>
      </c>
      <c r="U654" s="23">
        <f t="shared" si="226"/>
        <v>0</v>
      </c>
      <c r="V654" s="19">
        <f t="shared" si="227"/>
        <v>0</v>
      </c>
      <c r="W654" s="23" t="str">
        <f t="shared" si="228"/>
        <v>ВВ</v>
      </c>
      <c r="X654" s="17">
        <f t="shared" si="229"/>
        <v>0</v>
      </c>
      <c r="Y654" s="1"/>
    </row>
    <row r="655" spans="2:26" ht="15" customHeight="1" outlineLevel="1" x14ac:dyDescent="0.2">
      <c r="B655" s="176">
        <v>4</v>
      </c>
      <c r="C655" s="182" t="s">
        <v>845</v>
      </c>
      <c r="D655" s="170">
        <v>12171.82</v>
      </c>
      <c r="E655" s="5">
        <v>10421.709999999999</v>
      </c>
      <c r="F655" s="13">
        <v>5232</v>
      </c>
      <c r="G655" s="10">
        <f t="shared" si="218"/>
        <v>0.86</v>
      </c>
      <c r="H655" s="58">
        <f t="shared" si="230"/>
        <v>-0.14000000000000001</v>
      </c>
      <c r="I655" s="3">
        <f t="shared" si="231"/>
        <v>183</v>
      </c>
      <c r="J655" s="58">
        <f t="shared" si="232"/>
        <v>-1.1499999999999999</v>
      </c>
      <c r="K655" s="81">
        <v>141300.6</v>
      </c>
      <c r="L655" s="112">
        <f t="shared" si="219"/>
        <v>13.6</v>
      </c>
      <c r="M655" s="58">
        <f t="shared" si="233"/>
        <v>-0.23</v>
      </c>
      <c r="N655" s="110">
        <v>48.7</v>
      </c>
      <c r="O655" s="59">
        <f t="shared" si="220"/>
        <v>214</v>
      </c>
      <c r="P655" s="58">
        <f t="shared" si="234"/>
        <v>0.17</v>
      </c>
      <c r="Q655" s="64">
        <f t="shared" si="222"/>
        <v>-1.29</v>
      </c>
      <c r="R655" s="64">
        <f t="shared" si="223"/>
        <v>-0.06</v>
      </c>
      <c r="S655" s="26">
        <f t="shared" si="224"/>
        <v>2</v>
      </c>
      <c r="T655" s="26">
        <f t="shared" si="225"/>
        <v>20</v>
      </c>
      <c r="U655" s="23">
        <f t="shared" si="226"/>
        <v>0</v>
      </c>
      <c r="V655" s="19">
        <f t="shared" si="227"/>
        <v>0</v>
      </c>
      <c r="W655" s="23" t="str">
        <f t="shared" si="228"/>
        <v>ВВ</v>
      </c>
      <c r="X655" s="17">
        <f t="shared" si="229"/>
        <v>0</v>
      </c>
      <c r="Y655" s="1"/>
    </row>
    <row r="656" spans="2:26" ht="15" customHeight="1" outlineLevel="1" x14ac:dyDescent="0.2">
      <c r="B656" s="176">
        <v>5</v>
      </c>
      <c r="C656" s="182" t="s">
        <v>846</v>
      </c>
      <c r="D656" s="170">
        <v>2835.82</v>
      </c>
      <c r="E656" s="5">
        <v>2526.64</v>
      </c>
      <c r="F656" s="13">
        <v>1059</v>
      </c>
      <c r="G656" s="10">
        <f t="shared" si="218"/>
        <v>0.89</v>
      </c>
      <c r="H656" s="58">
        <f t="shared" si="230"/>
        <v>-0.10999999999999999</v>
      </c>
      <c r="I656" s="3">
        <f t="shared" si="231"/>
        <v>153</v>
      </c>
      <c r="J656" s="58">
        <f t="shared" si="232"/>
        <v>-0.8</v>
      </c>
      <c r="K656" s="81">
        <v>58167.900000000009</v>
      </c>
      <c r="L656" s="112">
        <f t="shared" si="219"/>
        <v>23</v>
      </c>
      <c r="M656" s="58">
        <f t="shared" si="233"/>
        <v>-1.07</v>
      </c>
      <c r="N656" s="110">
        <v>21.9</v>
      </c>
      <c r="O656" s="59">
        <f t="shared" si="220"/>
        <v>115</v>
      </c>
      <c r="P656" s="58">
        <f t="shared" si="234"/>
        <v>-0.37</v>
      </c>
      <c r="Q656" s="64">
        <f t="shared" si="222"/>
        <v>-0.91</v>
      </c>
      <c r="R656" s="64">
        <f t="shared" si="223"/>
        <v>-1.44</v>
      </c>
      <c r="S656" s="26">
        <f t="shared" si="224"/>
        <v>2</v>
      </c>
      <c r="T656" s="26">
        <f t="shared" si="225"/>
        <v>20</v>
      </c>
      <c r="U656" s="23">
        <f t="shared" si="226"/>
        <v>0</v>
      </c>
      <c r="V656" s="19">
        <f t="shared" si="227"/>
        <v>0</v>
      </c>
      <c r="W656" s="23" t="str">
        <f t="shared" si="228"/>
        <v>ВВ</v>
      </c>
      <c r="X656" s="17">
        <f t="shared" si="229"/>
        <v>0</v>
      </c>
      <c r="Y656" s="1"/>
    </row>
    <row r="657" spans="2:25" ht="15" customHeight="1" outlineLevel="1" x14ac:dyDescent="0.2">
      <c r="B657" s="176">
        <v>6</v>
      </c>
      <c r="C657" s="182" t="s">
        <v>847</v>
      </c>
      <c r="D657" s="170">
        <v>2518.9899999999998</v>
      </c>
      <c r="E657" s="5">
        <v>2917.91</v>
      </c>
      <c r="F657" s="13">
        <v>1156</v>
      </c>
      <c r="G657" s="10">
        <f t="shared" si="218"/>
        <v>1.1599999999999999</v>
      </c>
      <c r="H657" s="58">
        <f t="shared" si="230"/>
        <v>0.15999999999999992</v>
      </c>
      <c r="I657" s="3">
        <f>ROUND(F657/E657*365,0)</f>
        <v>145</v>
      </c>
      <c r="J657" s="58">
        <f t="shared" si="232"/>
        <v>-0.7</v>
      </c>
      <c r="K657" s="81">
        <v>56038.600000000006</v>
      </c>
      <c r="L657" s="112">
        <f t="shared" si="219"/>
        <v>19.2</v>
      </c>
      <c r="M657" s="58">
        <f t="shared" si="233"/>
        <v>-0.73</v>
      </c>
      <c r="N657" s="110">
        <v>21</v>
      </c>
      <c r="O657" s="59">
        <f t="shared" si="220"/>
        <v>139</v>
      </c>
      <c r="P657" s="58">
        <f t="shared" si="234"/>
        <v>-0.24</v>
      </c>
      <c r="Q657" s="64">
        <f t="shared" si="222"/>
        <v>-0.54</v>
      </c>
      <c r="R657" s="64">
        <f t="shared" si="223"/>
        <v>-0.97</v>
      </c>
      <c r="S657" s="26">
        <f t="shared" si="224"/>
        <v>2</v>
      </c>
      <c r="T657" s="26">
        <f t="shared" si="225"/>
        <v>20</v>
      </c>
      <c r="U657" s="23">
        <f t="shared" si="226"/>
        <v>0</v>
      </c>
      <c r="V657" s="19">
        <f t="shared" si="227"/>
        <v>0</v>
      </c>
      <c r="W657" s="23" t="str">
        <f t="shared" si="228"/>
        <v>ВВ</v>
      </c>
      <c r="X657" s="17">
        <f t="shared" si="229"/>
        <v>0</v>
      </c>
      <c r="Y657" s="1"/>
    </row>
    <row r="658" spans="2:25" ht="18.75" x14ac:dyDescent="0.25">
      <c r="B658" s="172" t="s">
        <v>25</v>
      </c>
      <c r="C658" s="173" t="s">
        <v>27</v>
      </c>
      <c r="D658" s="168">
        <f>SUM(D660:D684)</f>
        <v>169507.16999999998</v>
      </c>
      <c r="E658" s="71">
        <f t="shared" ref="E658:F658" si="235">SUM(E660:E684)</f>
        <v>156934.25000000003</v>
      </c>
      <c r="F658" s="72">
        <f t="shared" si="235"/>
        <v>52182</v>
      </c>
      <c r="G658" s="11">
        <f t="shared" ref="G658" si="236">IF(E658&gt;0,ROUND((E658/D658),2),0)</f>
        <v>0.93</v>
      </c>
      <c r="H658" s="50"/>
      <c r="I658" s="12">
        <f>ROUND(F658/E658*182.5,0)</f>
        <v>61</v>
      </c>
      <c r="J658" s="54"/>
      <c r="K658" s="115">
        <f>SUM(K660:K684)</f>
        <v>825065.68493999995</v>
      </c>
      <c r="L658" s="12">
        <f t="shared" ref="L658" si="237">ROUND(K658/E658,0)</f>
        <v>5</v>
      </c>
      <c r="M658" s="55"/>
      <c r="N658" s="116">
        <f>SUM(N660:N684)</f>
        <v>509.40000000000009</v>
      </c>
      <c r="O658" s="69">
        <f t="shared" ref="O658" si="238">ROUND((E658/N658),0)</f>
        <v>308</v>
      </c>
      <c r="P658" s="55"/>
      <c r="Q658" s="55"/>
      <c r="R658" s="55"/>
      <c r="S658" s="73"/>
      <c r="T658" s="73"/>
      <c r="U658" s="12"/>
      <c r="V658" s="12"/>
      <c r="W658" s="12"/>
      <c r="X658" s="12"/>
      <c r="Y658" s="1"/>
    </row>
    <row r="659" spans="2:25" ht="18" x14ac:dyDescent="0.25">
      <c r="B659" s="174"/>
      <c r="C659" s="175" t="s">
        <v>28</v>
      </c>
      <c r="D659" s="169"/>
      <c r="E659" s="40"/>
      <c r="F659" s="44"/>
      <c r="G659" s="47">
        <v>1</v>
      </c>
      <c r="H659" s="51"/>
      <c r="I659" s="113">
        <v>85.1</v>
      </c>
      <c r="J659" s="45"/>
      <c r="K659" s="39"/>
      <c r="L659" s="113">
        <v>11.1</v>
      </c>
      <c r="M659" s="41"/>
      <c r="N659" s="104"/>
      <c r="O659" s="113">
        <f>183</f>
        <v>183</v>
      </c>
      <c r="P659" s="41"/>
      <c r="Q659" s="47">
        <v>0</v>
      </c>
      <c r="R659" s="47">
        <v>0</v>
      </c>
      <c r="S659" s="39"/>
      <c r="T659" s="39"/>
      <c r="U659" s="46"/>
      <c r="V659" s="46"/>
      <c r="W659" s="46"/>
      <c r="X659" s="46"/>
      <c r="Y659" s="1"/>
    </row>
    <row r="660" spans="2:25" ht="15" customHeight="1" outlineLevel="1" x14ac:dyDescent="0.25">
      <c r="B660" s="176">
        <v>1</v>
      </c>
      <c r="C660" s="178" t="s">
        <v>777</v>
      </c>
      <c r="D660" s="170">
        <v>5217.3500000000004</v>
      </c>
      <c r="E660" s="5">
        <v>4496.17</v>
      </c>
      <c r="F660" s="13">
        <v>1288</v>
      </c>
      <c r="G660" s="10">
        <f t="shared" ref="G660:G684" si="239">IF(E660&gt;0,ROUND((E660/D660),2),0)</f>
        <v>0.86</v>
      </c>
      <c r="H660" s="58">
        <f>G660-$G$659</f>
        <v>-0.14000000000000001</v>
      </c>
      <c r="I660" s="3">
        <f>ROUND(F660/E660*365,0)</f>
        <v>105</v>
      </c>
      <c r="J660" s="58">
        <f>-(ROUND(I660/$I$659-100%,2))</f>
        <v>-0.23</v>
      </c>
      <c r="K660" s="81">
        <v>30487.774310000001</v>
      </c>
      <c r="L660" s="112">
        <f>ROUND(K660/E660,1)</f>
        <v>6.8</v>
      </c>
      <c r="M660" s="58">
        <f>-ROUND(L660/$L$659-100%,2)</f>
        <v>0.39</v>
      </c>
      <c r="N660" s="110">
        <v>22.5</v>
      </c>
      <c r="O660" s="59">
        <f>ROUND((E660/N660),0)</f>
        <v>200</v>
      </c>
      <c r="P660" s="58">
        <f>ROUND(O660/$O$659-100%,2)</f>
        <v>0.09</v>
      </c>
      <c r="Q660" s="64">
        <f>H660+J660</f>
        <v>-0.37</v>
      </c>
      <c r="R660" s="64">
        <f>M660+P660</f>
        <v>0.48</v>
      </c>
      <c r="S660" s="26">
        <f t="shared" ref="S660:S684" si="240">IF(Q660&gt;=$Q$37,1,2)</f>
        <v>2</v>
      </c>
      <c r="T660" s="26">
        <f t="shared" ref="T660:T684" si="241">IF(R660&gt;=$R$37,10,20)</f>
        <v>10</v>
      </c>
      <c r="U660" s="23">
        <f>IF(S660+T660=21,$U$8,0)</f>
        <v>0</v>
      </c>
      <c r="V660" s="114">
        <f>IF(S660+T660=11,$V$8,0)</f>
        <v>0</v>
      </c>
      <c r="W660" s="23">
        <f>IF(S660+T660=22,$W$8,0)</f>
        <v>0</v>
      </c>
      <c r="X660" s="17" t="str">
        <f>IF(S660+T660=12,$X$8,0)</f>
        <v>ВА</v>
      </c>
      <c r="Y660" s="1"/>
    </row>
    <row r="661" spans="2:25" ht="15" customHeight="1" outlineLevel="1" x14ac:dyDescent="0.25">
      <c r="B661" s="176">
        <v>2</v>
      </c>
      <c r="C661" s="178" t="s">
        <v>778</v>
      </c>
      <c r="D661" s="170">
        <v>2746.59</v>
      </c>
      <c r="E661" s="5">
        <v>2574.86</v>
      </c>
      <c r="F661" s="13">
        <v>647</v>
      </c>
      <c r="G661" s="10">
        <f t="shared" si="239"/>
        <v>0.94</v>
      </c>
      <c r="H661" s="58">
        <f t="shared" ref="H661:H684" si="242">G661-$G$659</f>
        <v>-6.0000000000000053E-2</v>
      </c>
      <c r="I661" s="3">
        <f t="shared" ref="I661:I684" si="243">ROUND(F661/E661*365,0)</f>
        <v>92</v>
      </c>
      <c r="J661" s="58">
        <f t="shared" ref="J661:J684" si="244">-(ROUND(I661/$I$659-100%,2))</f>
        <v>-0.08</v>
      </c>
      <c r="K661" s="81">
        <v>24093.499999999996</v>
      </c>
      <c r="L661" s="112">
        <f t="shared" ref="L661:L684" si="245">ROUND(K661/E661,1)</f>
        <v>9.4</v>
      </c>
      <c r="M661" s="58">
        <f t="shared" ref="M661:M684" si="246">-ROUND(L661/$L$659-100%,2)</f>
        <v>0.15</v>
      </c>
      <c r="N661" s="110">
        <v>15</v>
      </c>
      <c r="O661" s="59">
        <f t="shared" ref="O661:O684" si="247">ROUND((E661/N661),0)</f>
        <v>172</v>
      </c>
      <c r="P661" s="58">
        <f t="shared" ref="P661:P684" si="248">ROUND(O661/$O$659-100%,2)</f>
        <v>-0.06</v>
      </c>
      <c r="Q661" s="64">
        <f t="shared" ref="Q661:Q684" si="249">H661+J661</f>
        <v>-0.14000000000000007</v>
      </c>
      <c r="R661" s="64">
        <f t="shared" ref="R661:R678" si="250">M661+P661</f>
        <v>0.09</v>
      </c>
      <c r="S661" s="26">
        <f t="shared" si="240"/>
        <v>2</v>
      </c>
      <c r="T661" s="26">
        <f t="shared" si="241"/>
        <v>10</v>
      </c>
      <c r="U661" s="23">
        <f t="shared" ref="U661:U684" si="251">IF(S661+T661=21,$U$8,0)</f>
        <v>0</v>
      </c>
      <c r="V661" s="19">
        <f t="shared" ref="V661:V684" si="252">IF(S661+T661=11,$V$8,0)</f>
        <v>0</v>
      </c>
      <c r="W661" s="23">
        <f t="shared" ref="W661:W684" si="253">IF(S661+T661=22,$W$8,0)</f>
        <v>0</v>
      </c>
      <c r="X661" s="17" t="str">
        <f t="shared" ref="X661:X684" si="254">IF(S661+T661=12,$X$8,0)</f>
        <v>ВА</v>
      </c>
      <c r="Y661" s="1"/>
    </row>
    <row r="662" spans="2:25" ht="15" customHeight="1" outlineLevel="1" x14ac:dyDescent="0.25">
      <c r="B662" s="176">
        <v>3</v>
      </c>
      <c r="C662" s="178" t="s">
        <v>779</v>
      </c>
      <c r="D662" s="170">
        <v>14418.17</v>
      </c>
      <c r="E662" s="5">
        <v>13432.38</v>
      </c>
      <c r="F662" s="13">
        <v>3017</v>
      </c>
      <c r="G662" s="10">
        <f t="shared" si="239"/>
        <v>0.93</v>
      </c>
      <c r="H662" s="58">
        <f t="shared" si="242"/>
        <v>-6.9999999999999951E-2</v>
      </c>
      <c r="I662" s="3">
        <f t="shared" si="243"/>
        <v>82</v>
      </c>
      <c r="J662" s="58">
        <f t="shared" si="244"/>
        <v>0.04</v>
      </c>
      <c r="K662" s="81">
        <v>76340.300000000017</v>
      </c>
      <c r="L662" s="112">
        <f t="shared" si="245"/>
        <v>5.7</v>
      </c>
      <c r="M662" s="58">
        <f t="shared" si="246"/>
        <v>0.49</v>
      </c>
      <c r="N662" s="110">
        <v>43.1</v>
      </c>
      <c r="O662" s="59">
        <f t="shared" si="247"/>
        <v>312</v>
      </c>
      <c r="P662" s="58">
        <f t="shared" si="248"/>
        <v>0.7</v>
      </c>
      <c r="Q662" s="64">
        <f t="shared" si="249"/>
        <v>-2.999999999999995E-2</v>
      </c>
      <c r="R662" s="64">
        <f t="shared" si="250"/>
        <v>1.19</v>
      </c>
      <c r="S662" s="26">
        <f t="shared" si="240"/>
        <v>2</v>
      </c>
      <c r="T662" s="26">
        <f t="shared" si="241"/>
        <v>10</v>
      </c>
      <c r="U662" s="23">
        <f t="shared" si="251"/>
        <v>0</v>
      </c>
      <c r="V662" s="19">
        <f t="shared" si="252"/>
        <v>0</v>
      </c>
      <c r="W662" s="23">
        <f t="shared" si="253"/>
        <v>0</v>
      </c>
      <c r="X662" s="17" t="str">
        <f t="shared" si="254"/>
        <v>ВА</v>
      </c>
      <c r="Y662" s="1"/>
    </row>
    <row r="663" spans="2:25" ht="15" customHeight="1" outlineLevel="1" x14ac:dyDescent="0.25">
      <c r="B663" s="176">
        <v>4</v>
      </c>
      <c r="C663" s="178" t="s">
        <v>780</v>
      </c>
      <c r="D663" s="170">
        <v>17239.91</v>
      </c>
      <c r="E663" s="5">
        <v>15045.61</v>
      </c>
      <c r="F663" s="13">
        <v>3285</v>
      </c>
      <c r="G663" s="10">
        <f t="shared" si="239"/>
        <v>0.87</v>
      </c>
      <c r="H663" s="58">
        <f t="shared" si="242"/>
        <v>-0.13</v>
      </c>
      <c r="I663" s="3">
        <f t="shared" si="243"/>
        <v>80</v>
      </c>
      <c r="J663" s="58">
        <f t="shared" si="244"/>
        <v>0.06</v>
      </c>
      <c r="K663" s="81">
        <v>57122.799999999996</v>
      </c>
      <c r="L663" s="112">
        <f t="shared" si="245"/>
        <v>3.8</v>
      </c>
      <c r="M663" s="58">
        <f t="shared" si="246"/>
        <v>0.66</v>
      </c>
      <c r="N663" s="110">
        <v>44.9</v>
      </c>
      <c r="O663" s="59">
        <f t="shared" si="247"/>
        <v>335</v>
      </c>
      <c r="P663" s="58">
        <f t="shared" si="248"/>
        <v>0.83</v>
      </c>
      <c r="Q663" s="64">
        <f t="shared" si="249"/>
        <v>-7.0000000000000007E-2</v>
      </c>
      <c r="R663" s="64">
        <f t="shared" si="250"/>
        <v>1.49</v>
      </c>
      <c r="S663" s="26">
        <f t="shared" si="240"/>
        <v>2</v>
      </c>
      <c r="T663" s="26">
        <f t="shared" si="241"/>
        <v>10</v>
      </c>
      <c r="U663" s="23">
        <f t="shared" si="251"/>
        <v>0</v>
      </c>
      <c r="V663" s="19">
        <f t="shared" si="252"/>
        <v>0</v>
      </c>
      <c r="W663" s="23">
        <f t="shared" si="253"/>
        <v>0</v>
      </c>
      <c r="X663" s="17" t="str">
        <f t="shared" si="254"/>
        <v>ВА</v>
      </c>
      <c r="Y663" s="1"/>
    </row>
    <row r="664" spans="2:25" ht="15" customHeight="1" outlineLevel="1" x14ac:dyDescent="0.25">
      <c r="B664" s="176">
        <v>5</v>
      </c>
      <c r="C664" s="178" t="s">
        <v>781</v>
      </c>
      <c r="D664" s="170">
        <v>7010.32</v>
      </c>
      <c r="E664" s="5">
        <v>6181.58</v>
      </c>
      <c r="F664" s="13">
        <v>1810</v>
      </c>
      <c r="G664" s="10">
        <f t="shared" si="239"/>
        <v>0.88</v>
      </c>
      <c r="H664" s="58">
        <f t="shared" si="242"/>
        <v>-0.12</v>
      </c>
      <c r="I664" s="3">
        <f t="shared" si="243"/>
        <v>107</v>
      </c>
      <c r="J664" s="58">
        <f t="shared" si="244"/>
        <v>-0.26</v>
      </c>
      <c r="K664" s="81">
        <v>27076.5</v>
      </c>
      <c r="L664" s="112">
        <f t="shared" si="245"/>
        <v>4.4000000000000004</v>
      </c>
      <c r="M664" s="58">
        <f t="shared" si="246"/>
        <v>0.6</v>
      </c>
      <c r="N664" s="110">
        <v>17</v>
      </c>
      <c r="O664" s="59">
        <f t="shared" si="247"/>
        <v>364</v>
      </c>
      <c r="P664" s="58">
        <f t="shared" si="248"/>
        <v>0.99</v>
      </c>
      <c r="Q664" s="64">
        <f t="shared" si="249"/>
        <v>-0.38</v>
      </c>
      <c r="R664" s="64">
        <f t="shared" si="250"/>
        <v>1.5899999999999999</v>
      </c>
      <c r="S664" s="26">
        <f t="shared" si="240"/>
        <v>2</v>
      </c>
      <c r="T664" s="26">
        <f t="shared" si="241"/>
        <v>10</v>
      </c>
      <c r="U664" s="23">
        <f t="shared" si="251"/>
        <v>0</v>
      </c>
      <c r="V664" s="19">
        <f t="shared" si="252"/>
        <v>0</v>
      </c>
      <c r="W664" s="23">
        <f t="shared" si="253"/>
        <v>0</v>
      </c>
      <c r="X664" s="17" t="str">
        <f t="shared" si="254"/>
        <v>ВА</v>
      </c>
      <c r="Y664" s="1"/>
    </row>
    <row r="665" spans="2:25" ht="15" customHeight="1" outlineLevel="1" x14ac:dyDescent="0.25">
      <c r="B665" s="176">
        <v>6</v>
      </c>
      <c r="C665" s="178" t="s">
        <v>782</v>
      </c>
      <c r="D665" s="170">
        <v>1659.06</v>
      </c>
      <c r="E665" s="5">
        <v>1693.25</v>
      </c>
      <c r="F665" s="13">
        <v>829</v>
      </c>
      <c r="G665" s="10">
        <f t="shared" si="239"/>
        <v>1.02</v>
      </c>
      <c r="H665" s="58">
        <f t="shared" si="242"/>
        <v>2.0000000000000018E-2</v>
      </c>
      <c r="I665" s="3">
        <f t="shared" si="243"/>
        <v>179</v>
      </c>
      <c r="J665" s="58">
        <f t="shared" si="244"/>
        <v>-1.1000000000000001</v>
      </c>
      <c r="K665" s="81">
        <v>20977.399999999998</v>
      </c>
      <c r="L665" s="112">
        <f t="shared" si="245"/>
        <v>12.4</v>
      </c>
      <c r="M665" s="58">
        <f t="shared" si="246"/>
        <v>-0.12</v>
      </c>
      <c r="N665" s="110">
        <v>13.1</v>
      </c>
      <c r="O665" s="59">
        <f t="shared" si="247"/>
        <v>129</v>
      </c>
      <c r="P665" s="58">
        <f t="shared" si="248"/>
        <v>-0.3</v>
      </c>
      <c r="Q665" s="64">
        <f t="shared" si="249"/>
        <v>-1.08</v>
      </c>
      <c r="R665" s="64">
        <f t="shared" si="250"/>
        <v>-0.42</v>
      </c>
      <c r="S665" s="26">
        <f t="shared" si="240"/>
        <v>2</v>
      </c>
      <c r="T665" s="26">
        <f t="shared" si="241"/>
        <v>20</v>
      </c>
      <c r="U665" s="23">
        <f t="shared" si="251"/>
        <v>0</v>
      </c>
      <c r="V665" s="19">
        <f t="shared" si="252"/>
        <v>0</v>
      </c>
      <c r="W665" s="23" t="str">
        <f t="shared" si="253"/>
        <v>ВВ</v>
      </c>
      <c r="X665" s="17">
        <f t="shared" si="254"/>
        <v>0</v>
      </c>
      <c r="Y665" s="1"/>
    </row>
    <row r="666" spans="2:25" ht="15" customHeight="1" outlineLevel="1" x14ac:dyDescent="0.25">
      <c r="B666" s="176">
        <v>7</v>
      </c>
      <c r="C666" s="178" t="s">
        <v>783</v>
      </c>
      <c r="D666" s="170">
        <v>6247.96</v>
      </c>
      <c r="E666" s="5">
        <v>5597.07</v>
      </c>
      <c r="F666" s="13">
        <v>2019</v>
      </c>
      <c r="G666" s="10">
        <f t="shared" si="239"/>
        <v>0.9</v>
      </c>
      <c r="H666" s="58">
        <f t="shared" si="242"/>
        <v>-9.9999999999999978E-2</v>
      </c>
      <c r="I666" s="3">
        <f t="shared" si="243"/>
        <v>132</v>
      </c>
      <c r="J666" s="58">
        <f t="shared" si="244"/>
        <v>-0.55000000000000004</v>
      </c>
      <c r="K666" s="81">
        <v>31777.08885</v>
      </c>
      <c r="L666" s="112">
        <f t="shared" si="245"/>
        <v>5.7</v>
      </c>
      <c r="M666" s="58">
        <f t="shared" si="246"/>
        <v>0.49</v>
      </c>
      <c r="N666" s="110">
        <v>17.899999999999999</v>
      </c>
      <c r="O666" s="59">
        <f t="shared" si="247"/>
        <v>313</v>
      </c>
      <c r="P666" s="58">
        <f t="shared" si="248"/>
        <v>0.71</v>
      </c>
      <c r="Q666" s="64">
        <f t="shared" si="249"/>
        <v>-0.65</v>
      </c>
      <c r="R666" s="64">
        <f t="shared" si="250"/>
        <v>1.2</v>
      </c>
      <c r="S666" s="26">
        <f t="shared" si="240"/>
        <v>2</v>
      </c>
      <c r="T666" s="26">
        <f t="shared" si="241"/>
        <v>10</v>
      </c>
      <c r="U666" s="23">
        <f t="shared" si="251"/>
        <v>0</v>
      </c>
      <c r="V666" s="19">
        <f t="shared" si="252"/>
        <v>0</v>
      </c>
      <c r="W666" s="23">
        <f t="shared" si="253"/>
        <v>0</v>
      </c>
      <c r="X666" s="17" t="str">
        <f t="shared" si="254"/>
        <v>ВА</v>
      </c>
      <c r="Y666" s="1"/>
    </row>
    <row r="667" spans="2:25" ht="15" customHeight="1" outlineLevel="1" x14ac:dyDescent="0.25">
      <c r="B667" s="176">
        <v>8</v>
      </c>
      <c r="C667" s="178" t="s">
        <v>784</v>
      </c>
      <c r="D667" s="170">
        <v>2580.04</v>
      </c>
      <c r="E667" s="5">
        <v>2273.7800000000002</v>
      </c>
      <c r="F667" s="13">
        <v>656</v>
      </c>
      <c r="G667" s="10">
        <f t="shared" si="239"/>
        <v>0.88</v>
      </c>
      <c r="H667" s="58">
        <f t="shared" si="242"/>
        <v>-0.12</v>
      </c>
      <c r="I667" s="3">
        <f t="shared" si="243"/>
        <v>105</v>
      </c>
      <c r="J667" s="58">
        <f t="shared" si="244"/>
        <v>-0.23</v>
      </c>
      <c r="K667" s="81">
        <v>28340.100000000002</v>
      </c>
      <c r="L667" s="112">
        <f t="shared" si="245"/>
        <v>12.5</v>
      </c>
      <c r="M667" s="58">
        <f t="shared" si="246"/>
        <v>-0.13</v>
      </c>
      <c r="N667" s="110">
        <v>19</v>
      </c>
      <c r="O667" s="59">
        <f t="shared" si="247"/>
        <v>120</v>
      </c>
      <c r="P667" s="58">
        <f t="shared" si="248"/>
        <v>-0.34</v>
      </c>
      <c r="Q667" s="64">
        <f t="shared" si="249"/>
        <v>-0.35</v>
      </c>
      <c r="R667" s="64">
        <f t="shared" si="250"/>
        <v>-0.47000000000000003</v>
      </c>
      <c r="S667" s="26">
        <f t="shared" si="240"/>
        <v>2</v>
      </c>
      <c r="T667" s="26">
        <f t="shared" si="241"/>
        <v>20</v>
      </c>
      <c r="U667" s="23">
        <f t="shared" si="251"/>
        <v>0</v>
      </c>
      <c r="V667" s="19">
        <f t="shared" si="252"/>
        <v>0</v>
      </c>
      <c r="W667" s="23" t="str">
        <f t="shared" si="253"/>
        <v>ВВ</v>
      </c>
      <c r="X667" s="17">
        <f t="shared" si="254"/>
        <v>0</v>
      </c>
      <c r="Y667" s="1"/>
    </row>
    <row r="668" spans="2:25" ht="15" customHeight="1" outlineLevel="1" x14ac:dyDescent="0.25">
      <c r="B668" s="176">
        <v>9</v>
      </c>
      <c r="C668" s="178" t="s">
        <v>785</v>
      </c>
      <c r="D668" s="170">
        <v>6935.53</v>
      </c>
      <c r="E668" s="5">
        <v>5770.78</v>
      </c>
      <c r="F668" s="13">
        <v>2705</v>
      </c>
      <c r="G668" s="10">
        <f t="shared" si="239"/>
        <v>0.83</v>
      </c>
      <c r="H668" s="58">
        <f t="shared" si="242"/>
        <v>-0.17000000000000004</v>
      </c>
      <c r="I668" s="3">
        <f t="shared" si="243"/>
        <v>171</v>
      </c>
      <c r="J668" s="58">
        <f t="shared" si="244"/>
        <v>-1.01</v>
      </c>
      <c r="K668" s="81">
        <v>34120.1</v>
      </c>
      <c r="L668" s="112">
        <f t="shared" si="245"/>
        <v>5.9</v>
      </c>
      <c r="M668" s="58">
        <f t="shared" si="246"/>
        <v>0.47</v>
      </c>
      <c r="N668" s="110">
        <v>18.899999999999999</v>
      </c>
      <c r="O668" s="59">
        <f t="shared" si="247"/>
        <v>305</v>
      </c>
      <c r="P668" s="58">
        <f t="shared" si="248"/>
        <v>0.67</v>
      </c>
      <c r="Q668" s="64">
        <f t="shared" si="249"/>
        <v>-1.1800000000000002</v>
      </c>
      <c r="R668" s="64">
        <f t="shared" si="250"/>
        <v>1.1400000000000001</v>
      </c>
      <c r="S668" s="26">
        <f t="shared" si="240"/>
        <v>2</v>
      </c>
      <c r="T668" s="26">
        <f t="shared" si="241"/>
        <v>10</v>
      </c>
      <c r="U668" s="23">
        <f t="shared" si="251"/>
        <v>0</v>
      </c>
      <c r="V668" s="19">
        <f t="shared" si="252"/>
        <v>0</v>
      </c>
      <c r="W668" s="23">
        <f t="shared" si="253"/>
        <v>0</v>
      </c>
      <c r="X668" s="17" t="str">
        <f t="shared" si="254"/>
        <v>ВА</v>
      </c>
      <c r="Y668" s="1"/>
    </row>
    <row r="669" spans="2:25" ht="15" customHeight="1" outlineLevel="1" x14ac:dyDescent="0.25">
      <c r="B669" s="176">
        <v>10</v>
      </c>
      <c r="C669" s="178" t="s">
        <v>786</v>
      </c>
      <c r="D669" s="170">
        <v>4699.3500000000004</v>
      </c>
      <c r="E669" s="5">
        <v>4617.03</v>
      </c>
      <c r="F669" s="13">
        <v>981</v>
      </c>
      <c r="G669" s="10">
        <f t="shared" si="239"/>
        <v>0.98</v>
      </c>
      <c r="H669" s="58">
        <f t="shared" si="242"/>
        <v>-2.0000000000000018E-2</v>
      </c>
      <c r="I669" s="3">
        <f t="shared" si="243"/>
        <v>78</v>
      </c>
      <c r="J669" s="58">
        <f t="shared" si="244"/>
        <v>0.08</v>
      </c>
      <c r="K669" s="81">
        <v>20113.125</v>
      </c>
      <c r="L669" s="112">
        <f t="shared" si="245"/>
        <v>4.4000000000000004</v>
      </c>
      <c r="M669" s="58">
        <f t="shared" si="246"/>
        <v>0.6</v>
      </c>
      <c r="N669" s="110">
        <v>11</v>
      </c>
      <c r="O669" s="59">
        <f t="shared" si="247"/>
        <v>420</v>
      </c>
      <c r="P669" s="58">
        <f t="shared" si="248"/>
        <v>1.3</v>
      </c>
      <c r="Q669" s="64">
        <f t="shared" si="249"/>
        <v>5.9999999999999984E-2</v>
      </c>
      <c r="R669" s="64">
        <f t="shared" si="250"/>
        <v>1.9</v>
      </c>
      <c r="S669" s="26">
        <f t="shared" si="240"/>
        <v>1</v>
      </c>
      <c r="T669" s="26">
        <f t="shared" si="241"/>
        <v>10</v>
      </c>
      <c r="U669" s="23">
        <f t="shared" si="251"/>
        <v>0</v>
      </c>
      <c r="V669" s="19" t="str">
        <f t="shared" si="252"/>
        <v>АА</v>
      </c>
      <c r="W669" s="23">
        <f t="shared" si="253"/>
        <v>0</v>
      </c>
      <c r="X669" s="17">
        <f t="shared" si="254"/>
        <v>0</v>
      </c>
      <c r="Y669" s="1"/>
    </row>
    <row r="670" spans="2:25" ht="15" customHeight="1" outlineLevel="1" x14ac:dyDescent="0.25">
      <c r="B670" s="176">
        <v>11</v>
      </c>
      <c r="C670" s="178" t="s">
        <v>787</v>
      </c>
      <c r="D670" s="170">
        <v>5442.12</v>
      </c>
      <c r="E670" s="5">
        <v>4980.25</v>
      </c>
      <c r="F670" s="13">
        <v>964</v>
      </c>
      <c r="G670" s="10">
        <f t="shared" si="239"/>
        <v>0.92</v>
      </c>
      <c r="H670" s="58">
        <f t="shared" si="242"/>
        <v>-7.999999999999996E-2</v>
      </c>
      <c r="I670" s="3">
        <f t="shared" si="243"/>
        <v>71</v>
      </c>
      <c r="J670" s="58">
        <f t="shared" si="244"/>
        <v>0.17</v>
      </c>
      <c r="K670" s="81">
        <v>28884.420919999997</v>
      </c>
      <c r="L670" s="112">
        <f t="shared" si="245"/>
        <v>5.8</v>
      </c>
      <c r="M670" s="58">
        <f t="shared" si="246"/>
        <v>0.48</v>
      </c>
      <c r="N670" s="110">
        <v>16.3</v>
      </c>
      <c r="O670" s="59">
        <f t="shared" si="247"/>
        <v>306</v>
      </c>
      <c r="P670" s="58">
        <f t="shared" si="248"/>
        <v>0.67</v>
      </c>
      <c r="Q670" s="64">
        <f t="shared" si="249"/>
        <v>9.0000000000000052E-2</v>
      </c>
      <c r="R670" s="64">
        <f t="shared" si="250"/>
        <v>1.1499999999999999</v>
      </c>
      <c r="S670" s="26">
        <f t="shared" si="240"/>
        <v>1</v>
      </c>
      <c r="T670" s="26">
        <f t="shared" si="241"/>
        <v>10</v>
      </c>
      <c r="U670" s="23">
        <f t="shared" si="251"/>
        <v>0</v>
      </c>
      <c r="V670" s="19" t="str">
        <f t="shared" si="252"/>
        <v>АА</v>
      </c>
      <c r="W670" s="23">
        <f t="shared" si="253"/>
        <v>0</v>
      </c>
      <c r="X670" s="17">
        <f t="shared" si="254"/>
        <v>0</v>
      </c>
      <c r="Y670" s="1"/>
    </row>
    <row r="671" spans="2:25" ht="15" customHeight="1" outlineLevel="1" x14ac:dyDescent="0.25">
      <c r="B671" s="176">
        <v>12</v>
      </c>
      <c r="C671" s="178" t="s">
        <v>788</v>
      </c>
      <c r="D671" s="170">
        <v>10861.83</v>
      </c>
      <c r="E671" s="5">
        <v>10463.370000000001</v>
      </c>
      <c r="F671" s="13">
        <v>2429</v>
      </c>
      <c r="G671" s="10">
        <f t="shared" si="239"/>
        <v>0.96</v>
      </c>
      <c r="H671" s="58">
        <f t="shared" si="242"/>
        <v>-4.0000000000000036E-2</v>
      </c>
      <c r="I671" s="3">
        <f t="shared" si="243"/>
        <v>85</v>
      </c>
      <c r="J671" s="58">
        <f t="shared" si="244"/>
        <v>0</v>
      </c>
      <c r="K671" s="81">
        <v>46554.461410000004</v>
      </c>
      <c r="L671" s="112">
        <f t="shared" si="245"/>
        <v>4.4000000000000004</v>
      </c>
      <c r="M671" s="58">
        <f t="shared" si="246"/>
        <v>0.6</v>
      </c>
      <c r="N671" s="110">
        <v>25.9</v>
      </c>
      <c r="O671" s="59">
        <f t="shared" si="247"/>
        <v>404</v>
      </c>
      <c r="P671" s="58">
        <f t="shared" si="248"/>
        <v>1.21</v>
      </c>
      <c r="Q671" s="64">
        <f t="shared" si="249"/>
        <v>-4.0000000000000036E-2</v>
      </c>
      <c r="R671" s="64">
        <f t="shared" si="250"/>
        <v>1.81</v>
      </c>
      <c r="S671" s="26">
        <f t="shared" si="240"/>
        <v>2</v>
      </c>
      <c r="T671" s="26">
        <f t="shared" si="241"/>
        <v>10</v>
      </c>
      <c r="U671" s="23">
        <f t="shared" si="251"/>
        <v>0</v>
      </c>
      <c r="V671" s="19">
        <f t="shared" si="252"/>
        <v>0</v>
      </c>
      <c r="W671" s="23">
        <f t="shared" si="253"/>
        <v>0</v>
      </c>
      <c r="X671" s="17" t="str">
        <f t="shared" si="254"/>
        <v>ВА</v>
      </c>
      <c r="Y671" s="1"/>
    </row>
    <row r="672" spans="2:25" ht="15" customHeight="1" outlineLevel="1" x14ac:dyDescent="0.25">
      <c r="B672" s="176">
        <v>13</v>
      </c>
      <c r="C672" s="178" t="s">
        <v>789</v>
      </c>
      <c r="D672" s="170">
        <v>4141.63</v>
      </c>
      <c r="E672" s="5">
        <v>4153.4399999999996</v>
      </c>
      <c r="F672" s="13">
        <v>1278</v>
      </c>
      <c r="G672" s="10">
        <f t="shared" si="239"/>
        <v>1</v>
      </c>
      <c r="H672" s="58">
        <f t="shared" si="242"/>
        <v>0</v>
      </c>
      <c r="I672" s="3">
        <f t="shared" si="243"/>
        <v>112</v>
      </c>
      <c r="J672" s="58">
        <f t="shared" si="244"/>
        <v>-0.32</v>
      </c>
      <c r="K672" s="81">
        <v>19418.199999999997</v>
      </c>
      <c r="L672" s="112">
        <f t="shared" si="245"/>
        <v>4.7</v>
      </c>
      <c r="M672" s="58">
        <f t="shared" si="246"/>
        <v>0.57999999999999996</v>
      </c>
      <c r="N672" s="110">
        <v>11.1</v>
      </c>
      <c r="O672" s="59">
        <f t="shared" si="247"/>
        <v>374</v>
      </c>
      <c r="P672" s="58">
        <f t="shared" si="248"/>
        <v>1.04</v>
      </c>
      <c r="Q672" s="64">
        <f t="shared" si="249"/>
        <v>-0.32</v>
      </c>
      <c r="R672" s="64">
        <f t="shared" si="250"/>
        <v>1.62</v>
      </c>
      <c r="S672" s="26">
        <f t="shared" si="240"/>
        <v>2</v>
      </c>
      <c r="T672" s="26">
        <f t="shared" si="241"/>
        <v>10</v>
      </c>
      <c r="U672" s="23">
        <f t="shared" si="251"/>
        <v>0</v>
      </c>
      <c r="V672" s="19">
        <f t="shared" si="252"/>
        <v>0</v>
      </c>
      <c r="W672" s="23">
        <f t="shared" si="253"/>
        <v>0</v>
      </c>
      <c r="X672" s="17" t="str">
        <f t="shared" si="254"/>
        <v>ВА</v>
      </c>
      <c r="Y672" s="1"/>
    </row>
    <row r="673" spans="2:25" ht="15" customHeight="1" outlineLevel="1" x14ac:dyDescent="0.25">
      <c r="B673" s="176">
        <v>14</v>
      </c>
      <c r="C673" s="178" t="s">
        <v>790</v>
      </c>
      <c r="D673" s="170">
        <v>7259.97</v>
      </c>
      <c r="E673" s="5">
        <v>6798.83</v>
      </c>
      <c r="F673" s="13">
        <v>1018</v>
      </c>
      <c r="G673" s="10">
        <f t="shared" si="239"/>
        <v>0.94</v>
      </c>
      <c r="H673" s="58">
        <f t="shared" si="242"/>
        <v>-6.0000000000000053E-2</v>
      </c>
      <c r="I673" s="3">
        <f t="shared" si="243"/>
        <v>55</v>
      </c>
      <c r="J673" s="58">
        <f t="shared" si="244"/>
        <v>0.35</v>
      </c>
      <c r="K673" s="81">
        <v>52358.149999999994</v>
      </c>
      <c r="L673" s="112">
        <f t="shared" si="245"/>
        <v>7.7</v>
      </c>
      <c r="M673" s="58">
        <f t="shared" si="246"/>
        <v>0.31</v>
      </c>
      <c r="N673" s="110">
        <v>29.8</v>
      </c>
      <c r="O673" s="59">
        <f t="shared" si="247"/>
        <v>228</v>
      </c>
      <c r="P673" s="58">
        <f t="shared" si="248"/>
        <v>0.25</v>
      </c>
      <c r="Q673" s="64">
        <f t="shared" si="249"/>
        <v>0.28999999999999992</v>
      </c>
      <c r="R673" s="64">
        <f t="shared" si="250"/>
        <v>0.56000000000000005</v>
      </c>
      <c r="S673" s="26">
        <f t="shared" si="240"/>
        <v>1</v>
      </c>
      <c r="T673" s="26">
        <f t="shared" si="241"/>
        <v>10</v>
      </c>
      <c r="U673" s="23">
        <f t="shared" si="251"/>
        <v>0</v>
      </c>
      <c r="V673" s="19" t="str">
        <f t="shared" si="252"/>
        <v>АА</v>
      </c>
      <c r="W673" s="23">
        <f t="shared" si="253"/>
        <v>0</v>
      </c>
      <c r="X673" s="17">
        <f t="shared" si="254"/>
        <v>0</v>
      </c>
      <c r="Y673" s="1"/>
    </row>
    <row r="674" spans="2:25" ht="15" customHeight="1" outlineLevel="1" x14ac:dyDescent="0.25">
      <c r="B674" s="176">
        <v>15</v>
      </c>
      <c r="C674" s="178" t="s">
        <v>791</v>
      </c>
      <c r="D674" s="170">
        <v>22140.44</v>
      </c>
      <c r="E674" s="5">
        <v>23158.53</v>
      </c>
      <c r="F674" s="13">
        <v>17456</v>
      </c>
      <c r="G674" s="10">
        <f>IF(E674&gt;0,ROUND((E674/D674),2),0)</f>
        <v>1.05</v>
      </c>
      <c r="H674" s="58">
        <f t="shared" si="242"/>
        <v>5.0000000000000044E-2</v>
      </c>
      <c r="I674" s="3">
        <f t="shared" si="243"/>
        <v>275</v>
      </c>
      <c r="J674" s="58">
        <f t="shared" si="244"/>
        <v>-2.23</v>
      </c>
      <c r="K674" s="81">
        <v>28296.500000000004</v>
      </c>
      <c r="L674" s="112">
        <f t="shared" si="245"/>
        <v>1.2</v>
      </c>
      <c r="M674" s="58">
        <f t="shared" si="246"/>
        <v>0.89</v>
      </c>
      <c r="N674" s="110">
        <v>44.7</v>
      </c>
      <c r="O674" s="59">
        <f t="shared" si="247"/>
        <v>518</v>
      </c>
      <c r="P674" s="58">
        <f t="shared" si="248"/>
        <v>1.83</v>
      </c>
      <c r="Q674" s="64">
        <f t="shared" si="249"/>
        <v>-2.1799999999999997</v>
      </c>
      <c r="R674" s="64">
        <f t="shared" si="250"/>
        <v>2.72</v>
      </c>
      <c r="S674" s="26">
        <f t="shared" si="240"/>
        <v>2</v>
      </c>
      <c r="T674" s="26">
        <f t="shared" si="241"/>
        <v>10</v>
      </c>
      <c r="U674" s="23">
        <f t="shared" si="251"/>
        <v>0</v>
      </c>
      <c r="V674" s="19">
        <f t="shared" si="252"/>
        <v>0</v>
      </c>
      <c r="W674" s="23">
        <f t="shared" si="253"/>
        <v>0</v>
      </c>
      <c r="X674" s="17" t="str">
        <f t="shared" si="254"/>
        <v>ВА</v>
      </c>
      <c r="Y674" s="1"/>
    </row>
    <row r="675" spans="2:25" ht="15" customHeight="1" outlineLevel="1" x14ac:dyDescent="0.25">
      <c r="B675" s="176">
        <v>16</v>
      </c>
      <c r="C675" s="178" t="s">
        <v>792</v>
      </c>
      <c r="D675" s="170">
        <v>5281.34</v>
      </c>
      <c r="E675" s="5">
        <v>4480.41</v>
      </c>
      <c r="F675" s="13">
        <v>1360</v>
      </c>
      <c r="G675" s="10">
        <f>IF(E675&gt;0,ROUND((E675/D675),2),0)</f>
        <v>0.85</v>
      </c>
      <c r="H675" s="58">
        <f t="shared" si="242"/>
        <v>-0.15000000000000002</v>
      </c>
      <c r="I675" s="3">
        <f t="shared" si="243"/>
        <v>111</v>
      </c>
      <c r="J675" s="58">
        <f t="shared" si="244"/>
        <v>-0.3</v>
      </c>
      <c r="K675" s="81">
        <v>19272.112620000004</v>
      </c>
      <c r="L675" s="112">
        <f t="shared" si="245"/>
        <v>4.3</v>
      </c>
      <c r="M675" s="58">
        <f t="shared" si="246"/>
        <v>0.61</v>
      </c>
      <c r="N675" s="110">
        <v>19.600000000000001</v>
      </c>
      <c r="O675" s="59">
        <f t="shared" si="247"/>
        <v>229</v>
      </c>
      <c r="P675" s="58">
        <f t="shared" si="248"/>
        <v>0.25</v>
      </c>
      <c r="Q675" s="64">
        <f t="shared" si="249"/>
        <v>-0.45</v>
      </c>
      <c r="R675" s="64">
        <f t="shared" si="250"/>
        <v>0.86</v>
      </c>
      <c r="S675" s="26">
        <f t="shared" si="240"/>
        <v>2</v>
      </c>
      <c r="T675" s="26">
        <f t="shared" si="241"/>
        <v>10</v>
      </c>
      <c r="U675" s="23">
        <f t="shared" si="251"/>
        <v>0</v>
      </c>
      <c r="V675" s="19">
        <f t="shared" si="252"/>
        <v>0</v>
      </c>
      <c r="W675" s="23">
        <f t="shared" si="253"/>
        <v>0</v>
      </c>
      <c r="X675" s="17" t="str">
        <f t="shared" si="254"/>
        <v>ВА</v>
      </c>
      <c r="Y675" s="1"/>
    </row>
    <row r="676" spans="2:25" ht="15" customHeight="1" outlineLevel="1" x14ac:dyDescent="0.25">
      <c r="B676" s="176">
        <v>17</v>
      </c>
      <c r="C676" s="178" t="s">
        <v>793</v>
      </c>
      <c r="D676" s="170">
        <v>3301.92</v>
      </c>
      <c r="E676" s="5">
        <v>3028.46</v>
      </c>
      <c r="F676" s="13">
        <v>964</v>
      </c>
      <c r="G676" s="10">
        <f t="shared" si="239"/>
        <v>0.92</v>
      </c>
      <c r="H676" s="58">
        <f t="shared" si="242"/>
        <v>-7.999999999999996E-2</v>
      </c>
      <c r="I676" s="3">
        <f t="shared" si="243"/>
        <v>116</v>
      </c>
      <c r="J676" s="58">
        <f t="shared" si="244"/>
        <v>-0.36</v>
      </c>
      <c r="K676" s="81">
        <v>23548.065000000002</v>
      </c>
      <c r="L676" s="112">
        <f t="shared" si="245"/>
        <v>7.8</v>
      </c>
      <c r="M676" s="58">
        <f t="shared" si="246"/>
        <v>0.3</v>
      </c>
      <c r="N676" s="110">
        <v>12.7</v>
      </c>
      <c r="O676" s="59">
        <f t="shared" si="247"/>
        <v>238</v>
      </c>
      <c r="P676" s="58">
        <f t="shared" si="248"/>
        <v>0.3</v>
      </c>
      <c r="Q676" s="64">
        <f t="shared" si="249"/>
        <v>-0.43999999999999995</v>
      </c>
      <c r="R676" s="64">
        <f t="shared" si="250"/>
        <v>0.6</v>
      </c>
      <c r="S676" s="26">
        <f t="shared" si="240"/>
        <v>2</v>
      </c>
      <c r="T676" s="26">
        <f t="shared" si="241"/>
        <v>10</v>
      </c>
      <c r="U676" s="23">
        <f t="shared" si="251"/>
        <v>0</v>
      </c>
      <c r="V676" s="19">
        <f t="shared" si="252"/>
        <v>0</v>
      </c>
      <c r="W676" s="23">
        <f t="shared" si="253"/>
        <v>0</v>
      </c>
      <c r="X676" s="17" t="str">
        <f t="shared" si="254"/>
        <v>ВА</v>
      </c>
      <c r="Y676" s="1"/>
    </row>
    <row r="677" spans="2:25" ht="15" customHeight="1" outlineLevel="1" x14ac:dyDescent="0.25">
      <c r="B677" s="176">
        <v>18</v>
      </c>
      <c r="C677" s="178" t="s">
        <v>794</v>
      </c>
      <c r="D677" s="170">
        <v>5158.45</v>
      </c>
      <c r="E677" s="5">
        <v>4564.3599999999997</v>
      </c>
      <c r="F677" s="13">
        <v>1077</v>
      </c>
      <c r="G677" s="10">
        <f t="shared" si="239"/>
        <v>0.88</v>
      </c>
      <c r="H677" s="58">
        <f t="shared" si="242"/>
        <v>-0.12</v>
      </c>
      <c r="I677" s="3">
        <f t="shared" si="243"/>
        <v>86</v>
      </c>
      <c r="J677" s="58">
        <f t="shared" si="244"/>
        <v>-0.01</v>
      </c>
      <c r="K677" s="81">
        <v>20438.900000000001</v>
      </c>
      <c r="L677" s="112">
        <f t="shared" si="245"/>
        <v>4.5</v>
      </c>
      <c r="M677" s="58">
        <f t="shared" si="246"/>
        <v>0.59</v>
      </c>
      <c r="N677" s="110">
        <v>15.1</v>
      </c>
      <c r="O677" s="59">
        <f t="shared" si="247"/>
        <v>302</v>
      </c>
      <c r="P677" s="58">
        <f t="shared" si="248"/>
        <v>0.65</v>
      </c>
      <c r="Q677" s="64">
        <f t="shared" si="249"/>
        <v>-0.13</v>
      </c>
      <c r="R677" s="64">
        <f t="shared" si="250"/>
        <v>1.24</v>
      </c>
      <c r="S677" s="26">
        <f t="shared" si="240"/>
        <v>2</v>
      </c>
      <c r="T677" s="26">
        <f t="shared" si="241"/>
        <v>10</v>
      </c>
      <c r="U677" s="23">
        <f t="shared" si="251"/>
        <v>0</v>
      </c>
      <c r="V677" s="19">
        <f t="shared" si="252"/>
        <v>0</v>
      </c>
      <c r="W677" s="23">
        <f t="shared" si="253"/>
        <v>0</v>
      </c>
      <c r="X677" s="17" t="str">
        <f t="shared" si="254"/>
        <v>ВА</v>
      </c>
      <c r="Y677" s="1"/>
    </row>
    <row r="678" spans="2:25" ht="15" customHeight="1" outlineLevel="1" x14ac:dyDescent="0.25">
      <c r="B678" s="176">
        <v>19</v>
      </c>
      <c r="C678" s="178" t="s">
        <v>795</v>
      </c>
      <c r="D678" s="170">
        <v>2922.81</v>
      </c>
      <c r="E678" s="5">
        <v>2773.41</v>
      </c>
      <c r="F678" s="13">
        <v>797</v>
      </c>
      <c r="G678" s="10">
        <f t="shared" si="239"/>
        <v>0.95</v>
      </c>
      <c r="H678" s="58">
        <f t="shared" si="242"/>
        <v>-5.0000000000000044E-2</v>
      </c>
      <c r="I678" s="3">
        <f t="shared" si="243"/>
        <v>105</v>
      </c>
      <c r="J678" s="58">
        <f t="shared" si="244"/>
        <v>-0.23</v>
      </c>
      <c r="K678" s="81">
        <v>53381.700000000004</v>
      </c>
      <c r="L678" s="112">
        <f t="shared" si="245"/>
        <v>19.2</v>
      </c>
      <c r="M678" s="58">
        <f t="shared" si="246"/>
        <v>-0.73</v>
      </c>
      <c r="N678" s="110">
        <v>14.1</v>
      </c>
      <c r="O678" s="59">
        <f t="shared" si="247"/>
        <v>197</v>
      </c>
      <c r="P678" s="58">
        <f t="shared" si="248"/>
        <v>0.08</v>
      </c>
      <c r="Q678" s="64">
        <f t="shared" si="249"/>
        <v>-0.28000000000000003</v>
      </c>
      <c r="R678" s="64">
        <f t="shared" si="250"/>
        <v>-0.65</v>
      </c>
      <c r="S678" s="26">
        <f t="shared" si="240"/>
        <v>2</v>
      </c>
      <c r="T678" s="26">
        <f t="shared" si="241"/>
        <v>20</v>
      </c>
      <c r="U678" s="23">
        <f t="shared" si="251"/>
        <v>0</v>
      </c>
      <c r="V678" s="19">
        <f t="shared" si="252"/>
        <v>0</v>
      </c>
      <c r="W678" s="23" t="str">
        <f t="shared" si="253"/>
        <v>ВВ</v>
      </c>
      <c r="X678" s="17">
        <f t="shared" si="254"/>
        <v>0</v>
      </c>
      <c r="Y678" s="1"/>
    </row>
    <row r="679" spans="2:25" ht="15" customHeight="1" outlineLevel="1" x14ac:dyDescent="0.25">
      <c r="B679" s="176">
        <v>20</v>
      </c>
      <c r="C679" s="178" t="s">
        <v>796</v>
      </c>
      <c r="D679" s="170">
        <v>13376.14</v>
      </c>
      <c r="E679" s="5">
        <v>12123.55</v>
      </c>
      <c r="F679" s="13">
        <v>2966</v>
      </c>
      <c r="G679" s="10">
        <f t="shared" si="239"/>
        <v>0.91</v>
      </c>
      <c r="H679" s="58">
        <f t="shared" si="242"/>
        <v>-8.9999999999999969E-2</v>
      </c>
      <c r="I679" s="3">
        <f t="shared" si="243"/>
        <v>89</v>
      </c>
      <c r="J679" s="58">
        <f t="shared" si="244"/>
        <v>-0.05</v>
      </c>
      <c r="K679" s="81">
        <v>22491.140000000003</v>
      </c>
      <c r="L679" s="112">
        <f t="shared" si="245"/>
        <v>1.9</v>
      </c>
      <c r="M679" s="58">
        <f t="shared" si="246"/>
        <v>0.83</v>
      </c>
      <c r="N679" s="110">
        <v>31.3</v>
      </c>
      <c r="O679" s="59">
        <f t="shared" si="247"/>
        <v>387</v>
      </c>
      <c r="P679" s="58">
        <f t="shared" si="248"/>
        <v>1.1100000000000001</v>
      </c>
      <c r="Q679" s="64">
        <f t="shared" si="249"/>
        <v>-0.13999999999999996</v>
      </c>
      <c r="R679" s="64">
        <f>M679+P679</f>
        <v>1.94</v>
      </c>
      <c r="S679" s="26">
        <f t="shared" si="240"/>
        <v>2</v>
      </c>
      <c r="T679" s="26">
        <f t="shared" si="241"/>
        <v>10</v>
      </c>
      <c r="U679" s="23">
        <f t="shared" si="251"/>
        <v>0</v>
      </c>
      <c r="V679" s="19">
        <f t="shared" si="252"/>
        <v>0</v>
      </c>
      <c r="W679" s="23">
        <f t="shared" si="253"/>
        <v>0</v>
      </c>
      <c r="X679" s="17" t="str">
        <f t="shared" si="254"/>
        <v>ВА</v>
      </c>
      <c r="Y679" s="1"/>
    </row>
    <row r="680" spans="2:25" ht="15" customHeight="1" outlineLevel="1" x14ac:dyDescent="0.25">
      <c r="B680" s="176">
        <v>21</v>
      </c>
      <c r="C680" s="178" t="s">
        <v>797</v>
      </c>
      <c r="D680" s="170">
        <v>3703.58</v>
      </c>
      <c r="E680" s="5">
        <v>3597.23</v>
      </c>
      <c r="F680" s="13">
        <v>588</v>
      </c>
      <c r="G680" s="10">
        <f t="shared" si="239"/>
        <v>0.97</v>
      </c>
      <c r="H680" s="58">
        <f t="shared" si="242"/>
        <v>-3.0000000000000027E-2</v>
      </c>
      <c r="I680" s="3">
        <f t="shared" si="243"/>
        <v>60</v>
      </c>
      <c r="J680" s="58">
        <f t="shared" si="244"/>
        <v>0.28999999999999998</v>
      </c>
      <c r="K680" s="81">
        <v>25621.8658</v>
      </c>
      <c r="L680" s="112">
        <f t="shared" si="245"/>
        <v>7.1</v>
      </c>
      <c r="M680" s="58">
        <f t="shared" si="246"/>
        <v>0.36</v>
      </c>
      <c r="N680" s="110">
        <v>13.7</v>
      </c>
      <c r="O680" s="59">
        <f t="shared" si="247"/>
        <v>263</v>
      </c>
      <c r="P680" s="58">
        <f t="shared" si="248"/>
        <v>0.44</v>
      </c>
      <c r="Q680" s="64">
        <f t="shared" si="249"/>
        <v>0.25999999999999995</v>
      </c>
      <c r="R680" s="64">
        <f t="shared" ref="R680:R683" si="255">M680+P680</f>
        <v>0.8</v>
      </c>
      <c r="S680" s="26">
        <f t="shared" si="240"/>
        <v>1</v>
      </c>
      <c r="T680" s="26">
        <f t="shared" si="241"/>
        <v>10</v>
      </c>
      <c r="U680" s="23">
        <f t="shared" si="251"/>
        <v>0</v>
      </c>
      <c r="V680" s="19" t="str">
        <f t="shared" si="252"/>
        <v>АА</v>
      </c>
      <c r="W680" s="23">
        <f t="shared" si="253"/>
        <v>0</v>
      </c>
      <c r="X680" s="17">
        <f t="shared" si="254"/>
        <v>0</v>
      </c>
      <c r="Y680" s="1"/>
    </row>
    <row r="681" spans="2:25" ht="15" customHeight="1" outlineLevel="1" x14ac:dyDescent="0.25">
      <c r="B681" s="176">
        <v>22</v>
      </c>
      <c r="C681" s="178" t="s">
        <v>798</v>
      </c>
      <c r="D681" s="170">
        <v>5901.98</v>
      </c>
      <c r="E681" s="5">
        <v>5152.38</v>
      </c>
      <c r="F681" s="13">
        <v>1451</v>
      </c>
      <c r="G681" s="10">
        <f t="shared" si="239"/>
        <v>0.87</v>
      </c>
      <c r="H681" s="58">
        <f t="shared" si="242"/>
        <v>-0.13</v>
      </c>
      <c r="I681" s="3">
        <f t="shared" si="243"/>
        <v>103</v>
      </c>
      <c r="J681" s="58">
        <f t="shared" si="244"/>
        <v>-0.21</v>
      </c>
      <c r="K681" s="81">
        <v>22872.699999999997</v>
      </c>
      <c r="L681" s="112">
        <f t="shared" si="245"/>
        <v>4.4000000000000004</v>
      </c>
      <c r="M681" s="58">
        <f t="shared" si="246"/>
        <v>0.6</v>
      </c>
      <c r="N681" s="110">
        <v>15.9</v>
      </c>
      <c r="O681" s="59">
        <f t="shared" si="247"/>
        <v>324</v>
      </c>
      <c r="P681" s="58">
        <f t="shared" si="248"/>
        <v>0.77</v>
      </c>
      <c r="Q681" s="64">
        <f t="shared" si="249"/>
        <v>-0.33999999999999997</v>
      </c>
      <c r="R681" s="64">
        <f t="shared" si="255"/>
        <v>1.37</v>
      </c>
      <c r="S681" s="26">
        <f t="shared" si="240"/>
        <v>2</v>
      </c>
      <c r="T681" s="26">
        <f t="shared" si="241"/>
        <v>10</v>
      </c>
      <c r="U681" s="23">
        <f t="shared" si="251"/>
        <v>0</v>
      </c>
      <c r="V681" s="19">
        <f t="shared" si="252"/>
        <v>0</v>
      </c>
      <c r="W681" s="23">
        <f t="shared" si="253"/>
        <v>0</v>
      </c>
      <c r="X681" s="17" t="str">
        <f t="shared" si="254"/>
        <v>ВА</v>
      </c>
      <c r="Y681" s="1"/>
    </row>
    <row r="682" spans="2:25" ht="15" customHeight="1" outlineLevel="1" x14ac:dyDescent="0.25">
      <c r="B682" s="176">
        <v>23</v>
      </c>
      <c r="C682" s="178" t="s">
        <v>799</v>
      </c>
      <c r="D682" s="170">
        <v>4818.0600000000004</v>
      </c>
      <c r="E682" s="5">
        <v>4411.5200000000004</v>
      </c>
      <c r="F682" s="13">
        <v>1080</v>
      </c>
      <c r="G682" s="10">
        <f t="shared" si="239"/>
        <v>0.92</v>
      </c>
      <c r="H682" s="58">
        <f t="shared" si="242"/>
        <v>-7.999999999999996E-2</v>
      </c>
      <c r="I682" s="3">
        <f t="shared" si="243"/>
        <v>89</v>
      </c>
      <c r="J682" s="58">
        <f t="shared" si="244"/>
        <v>-0.05</v>
      </c>
      <c r="K682" s="81">
        <v>14700.9</v>
      </c>
      <c r="L682" s="112">
        <f t="shared" si="245"/>
        <v>3.3</v>
      </c>
      <c r="M682" s="58">
        <f t="shared" si="246"/>
        <v>0.7</v>
      </c>
      <c r="N682" s="110">
        <v>14.4</v>
      </c>
      <c r="O682" s="59">
        <f t="shared" si="247"/>
        <v>306</v>
      </c>
      <c r="P682" s="58">
        <f t="shared" si="248"/>
        <v>0.67</v>
      </c>
      <c r="Q682" s="64">
        <f t="shared" si="249"/>
        <v>-0.12999999999999995</v>
      </c>
      <c r="R682" s="64">
        <f t="shared" si="255"/>
        <v>1.37</v>
      </c>
      <c r="S682" s="26">
        <f t="shared" si="240"/>
        <v>2</v>
      </c>
      <c r="T682" s="26">
        <f t="shared" si="241"/>
        <v>10</v>
      </c>
      <c r="U682" s="23">
        <f t="shared" si="251"/>
        <v>0</v>
      </c>
      <c r="V682" s="19">
        <f t="shared" si="252"/>
        <v>0</v>
      </c>
      <c r="W682" s="23">
        <f t="shared" si="253"/>
        <v>0</v>
      </c>
      <c r="X682" s="17" t="str">
        <f t="shared" si="254"/>
        <v>ВА</v>
      </c>
      <c r="Y682" s="1"/>
    </row>
    <row r="683" spans="2:25" ht="15" customHeight="1" outlineLevel="1" x14ac:dyDescent="0.25">
      <c r="B683" s="176">
        <v>24</v>
      </c>
      <c r="C683" s="178" t="s">
        <v>800</v>
      </c>
      <c r="D683" s="170">
        <v>1353.5</v>
      </c>
      <c r="E683" s="5">
        <v>1125.78</v>
      </c>
      <c r="F683" s="13">
        <v>521</v>
      </c>
      <c r="G683" s="10">
        <f t="shared" si="239"/>
        <v>0.83</v>
      </c>
      <c r="H683" s="58">
        <f t="shared" si="242"/>
        <v>-0.17000000000000004</v>
      </c>
      <c r="I683" s="3">
        <f t="shared" si="243"/>
        <v>169</v>
      </c>
      <c r="J683" s="58">
        <f t="shared" si="244"/>
        <v>-0.99</v>
      </c>
      <c r="K683" s="81">
        <v>21119.981030000003</v>
      </c>
      <c r="L683" s="112">
        <f t="shared" si="245"/>
        <v>18.8</v>
      </c>
      <c r="M683" s="58">
        <f t="shared" si="246"/>
        <v>-0.69</v>
      </c>
      <c r="N683" s="110">
        <v>8.3000000000000007</v>
      </c>
      <c r="O683" s="59">
        <f t="shared" si="247"/>
        <v>136</v>
      </c>
      <c r="P683" s="58">
        <f t="shared" si="248"/>
        <v>-0.26</v>
      </c>
      <c r="Q683" s="64">
        <f t="shared" si="249"/>
        <v>-1.1600000000000001</v>
      </c>
      <c r="R683" s="64">
        <f t="shared" si="255"/>
        <v>-0.95</v>
      </c>
      <c r="S683" s="26">
        <f t="shared" si="240"/>
        <v>2</v>
      </c>
      <c r="T683" s="26">
        <f t="shared" si="241"/>
        <v>20</v>
      </c>
      <c r="U683" s="23">
        <f t="shared" si="251"/>
        <v>0</v>
      </c>
      <c r="V683" s="19">
        <f t="shared" si="252"/>
        <v>0</v>
      </c>
      <c r="W683" s="23" t="str">
        <f t="shared" si="253"/>
        <v>ВВ</v>
      </c>
      <c r="X683" s="17">
        <f t="shared" si="254"/>
        <v>0</v>
      </c>
      <c r="Y683" s="1"/>
    </row>
    <row r="684" spans="2:25" ht="15" customHeight="1" outlineLevel="1" x14ac:dyDescent="0.25">
      <c r="B684" s="176">
        <v>25</v>
      </c>
      <c r="C684" s="178" t="s">
        <v>801</v>
      </c>
      <c r="D684" s="170">
        <v>5089.12</v>
      </c>
      <c r="E684" s="5">
        <v>4440.22</v>
      </c>
      <c r="F684" s="13">
        <v>996</v>
      </c>
      <c r="G684" s="10">
        <f t="shared" si="239"/>
        <v>0.87</v>
      </c>
      <c r="H684" s="58">
        <f t="shared" si="242"/>
        <v>-0.13</v>
      </c>
      <c r="I684" s="3">
        <f t="shared" si="243"/>
        <v>82</v>
      </c>
      <c r="J684" s="58">
        <f t="shared" si="244"/>
        <v>0.04</v>
      </c>
      <c r="K684" s="81">
        <v>75657.899999999994</v>
      </c>
      <c r="L684" s="112">
        <f t="shared" si="245"/>
        <v>17</v>
      </c>
      <c r="M684" s="58">
        <f t="shared" si="246"/>
        <v>-0.53</v>
      </c>
      <c r="N684" s="110">
        <v>14.1</v>
      </c>
      <c r="O684" s="59">
        <f t="shared" si="247"/>
        <v>315</v>
      </c>
      <c r="P684" s="58">
        <f t="shared" si="248"/>
        <v>0.72</v>
      </c>
      <c r="Q684" s="64">
        <f t="shared" si="249"/>
        <v>-0.09</v>
      </c>
      <c r="R684" s="64">
        <f>M684+P684</f>
        <v>0.18999999999999995</v>
      </c>
      <c r="S684" s="26">
        <f t="shared" si="240"/>
        <v>2</v>
      </c>
      <c r="T684" s="26">
        <f t="shared" si="241"/>
        <v>10</v>
      </c>
      <c r="U684" s="23">
        <f t="shared" si="251"/>
        <v>0</v>
      </c>
      <c r="V684" s="19">
        <f t="shared" si="252"/>
        <v>0</v>
      </c>
      <c r="W684" s="23">
        <f t="shared" si="253"/>
        <v>0</v>
      </c>
      <c r="X684" s="17" t="str">
        <f t="shared" si="254"/>
        <v>ВА</v>
      </c>
      <c r="Y684" s="1"/>
    </row>
    <row r="685" spans="2:25" ht="18.75" x14ac:dyDescent="0.25">
      <c r="B685" s="172" t="s">
        <v>856</v>
      </c>
      <c r="C685" s="173" t="s">
        <v>26</v>
      </c>
      <c r="D685" s="168">
        <f>SUM(D687:D693)</f>
        <v>55771.259999999995</v>
      </c>
      <c r="E685" s="71">
        <f>SUM(E687:E693)</f>
        <v>49449.759999999995</v>
      </c>
      <c r="F685" s="72">
        <f>SUM(F687:F693)</f>
        <v>14684</v>
      </c>
      <c r="G685" s="11">
        <f t="shared" ref="G685" si="256">IF(E685&gt;0,ROUND((E685/D685),2),0)</f>
        <v>0.89</v>
      </c>
      <c r="H685" s="50"/>
      <c r="I685" s="12">
        <f>ROUND(F685/E685*365,0)</f>
        <v>108</v>
      </c>
      <c r="J685" s="54"/>
      <c r="K685" s="115">
        <f>SUM(K687:K693)</f>
        <v>627924.19999999995</v>
      </c>
      <c r="L685" s="12">
        <f>ROUND(K685/E685,0)</f>
        <v>13</v>
      </c>
      <c r="M685" s="55"/>
      <c r="N685" s="116">
        <f>SUM(N687:N693)</f>
        <v>224.39999999999998</v>
      </c>
      <c r="O685" s="69">
        <f t="shared" ref="O685" si="257">ROUND((E685/N685),0)</f>
        <v>220</v>
      </c>
      <c r="P685" s="55"/>
      <c r="Q685" s="55"/>
      <c r="R685" s="55"/>
      <c r="S685" s="73"/>
      <c r="T685" s="73"/>
      <c r="U685" s="12"/>
      <c r="V685" s="12"/>
      <c r="W685" s="12"/>
      <c r="X685" s="12"/>
      <c r="Y685" s="1"/>
    </row>
    <row r="686" spans="2:25" ht="18" x14ac:dyDescent="0.25">
      <c r="B686" s="174"/>
      <c r="C686" s="175" t="s">
        <v>28</v>
      </c>
      <c r="D686" s="169"/>
      <c r="E686" s="40"/>
      <c r="F686" s="44"/>
      <c r="G686" s="47">
        <v>1</v>
      </c>
      <c r="H686" s="51"/>
      <c r="I686" s="113">
        <v>85.1</v>
      </c>
      <c r="J686" s="45"/>
      <c r="K686" s="39"/>
      <c r="L686" s="113">
        <v>11.1</v>
      </c>
      <c r="M686" s="41"/>
      <c r="N686" s="104"/>
      <c r="O686" s="113">
        <f>183</f>
        <v>183</v>
      </c>
      <c r="P686" s="41"/>
      <c r="Q686" s="47">
        <v>0</v>
      </c>
      <c r="R686" s="47">
        <v>0</v>
      </c>
      <c r="S686" s="39"/>
      <c r="T686" s="39"/>
      <c r="U686" s="46"/>
      <c r="V686" s="46"/>
      <c r="W686" s="46"/>
      <c r="X686" s="46"/>
      <c r="Y686" s="1"/>
    </row>
    <row r="687" spans="2:25" ht="15" customHeight="1" outlineLevel="1" x14ac:dyDescent="0.2">
      <c r="B687" s="176">
        <v>1</v>
      </c>
      <c r="C687" s="182" t="s">
        <v>848</v>
      </c>
      <c r="D687" s="170">
        <v>3821.7699999999995</v>
      </c>
      <c r="E687" s="5">
        <v>3035.62</v>
      </c>
      <c r="F687" s="13">
        <v>974</v>
      </c>
      <c r="G687" s="10">
        <f t="shared" ref="G687:G693" si="258">IF(E687&gt;0,ROUND((E687/D687),2),0)</f>
        <v>0.79</v>
      </c>
      <c r="H687" s="58">
        <f>G687-$G$686</f>
        <v>-0.20999999999999996</v>
      </c>
      <c r="I687" s="3">
        <f>ROUND(F687/E687*365,0)</f>
        <v>117</v>
      </c>
      <c r="J687" s="58">
        <f t="shared" ref="J687:J693" si="259">-(ROUND(I687/$I$686-100%,2))</f>
        <v>-0.37</v>
      </c>
      <c r="K687" s="81">
        <v>35640.300000000003</v>
      </c>
      <c r="L687" s="112">
        <f>ROUND(K687/E687,1)</f>
        <v>11.7</v>
      </c>
      <c r="M687" s="58">
        <f>-ROUND(L687/$L$686-100%,2)</f>
        <v>-0.05</v>
      </c>
      <c r="N687" s="110">
        <v>12.3</v>
      </c>
      <c r="O687" s="59">
        <f>ROUND((E687/N687),0)</f>
        <v>247</v>
      </c>
      <c r="P687" s="58">
        <f>ROUND(O687/$O$686-100%,2)</f>
        <v>0.35</v>
      </c>
      <c r="Q687" s="64">
        <f>H687+J687</f>
        <v>-0.57999999999999996</v>
      </c>
      <c r="R687" s="64">
        <f>M687+P687</f>
        <v>0.3</v>
      </c>
      <c r="S687" s="26">
        <f t="shared" ref="S687:S693" si="260">IF(Q687&gt;=$Q$37,1,2)</f>
        <v>2</v>
      </c>
      <c r="T687" s="26">
        <f t="shared" ref="T687:T693" si="261">IF(R687&gt;=$R$37,10,20)</f>
        <v>10</v>
      </c>
      <c r="U687" s="23">
        <f>IF(S687+T687=21,$U$8,0)</f>
        <v>0</v>
      </c>
      <c r="V687" s="114">
        <f>IF(S687+T687=11,$V$8,0)</f>
        <v>0</v>
      </c>
      <c r="W687" s="23">
        <f>IF(S687+T687=22,$W$8,0)</f>
        <v>0</v>
      </c>
      <c r="X687" s="17" t="str">
        <f>IF(S687+T687=12,$X$8,0)</f>
        <v>ВА</v>
      </c>
      <c r="Y687" s="1"/>
    </row>
    <row r="688" spans="2:25" ht="15" customHeight="1" outlineLevel="1" x14ac:dyDescent="0.2">
      <c r="B688" s="176">
        <v>2</v>
      </c>
      <c r="C688" s="182" t="s">
        <v>849</v>
      </c>
      <c r="D688" s="170">
        <v>8361.4500000000007</v>
      </c>
      <c r="E688" s="5">
        <v>6998.31</v>
      </c>
      <c r="F688" s="13">
        <v>2459</v>
      </c>
      <c r="G688" s="10">
        <f t="shared" si="258"/>
        <v>0.84</v>
      </c>
      <c r="H688" s="58">
        <f t="shared" ref="H688:H693" si="262">G688-$G$686</f>
        <v>-0.16000000000000003</v>
      </c>
      <c r="I688" s="3">
        <f>ROUND(F688/E688*365,0)</f>
        <v>128</v>
      </c>
      <c r="J688" s="58">
        <f t="shared" si="259"/>
        <v>-0.5</v>
      </c>
      <c r="K688" s="81">
        <v>89158.400000000009</v>
      </c>
      <c r="L688" s="112">
        <f t="shared" ref="L688:L693" si="263">ROUND(K688/E688,1)</f>
        <v>12.7</v>
      </c>
      <c r="M688" s="58">
        <f t="shared" ref="M688:M693" si="264">-ROUND(L688/$L$686-100%,2)</f>
        <v>-0.14000000000000001</v>
      </c>
      <c r="N688" s="110">
        <v>33.1</v>
      </c>
      <c r="O688" s="59">
        <f t="shared" ref="O688:O693" si="265">ROUND((E688/N688),0)</f>
        <v>211</v>
      </c>
      <c r="P688" s="58">
        <f t="shared" ref="P688:P693" si="266">ROUND(O688/$O$686-100%,2)</f>
        <v>0.15</v>
      </c>
      <c r="Q688" s="64">
        <f t="shared" ref="Q688:Q693" si="267">H688+J688</f>
        <v>-0.66</v>
      </c>
      <c r="R688" s="64">
        <f t="shared" ref="R688:R693" si="268">M688+P688</f>
        <v>9.9999999999999811E-3</v>
      </c>
      <c r="S688" s="26">
        <f t="shared" si="260"/>
        <v>2</v>
      </c>
      <c r="T688" s="26">
        <f t="shared" si="261"/>
        <v>10</v>
      </c>
      <c r="U688" s="23">
        <f t="shared" ref="U688:U693" si="269">IF(S688+T688=21,$U$8,0)</f>
        <v>0</v>
      </c>
      <c r="V688" s="19">
        <f t="shared" ref="V688:V693" si="270">IF(S688+T688=11,$V$8,0)</f>
        <v>0</v>
      </c>
      <c r="W688" s="23">
        <f t="shared" ref="W688:W693" si="271">IF(S688+T688=22,$W$8,0)</f>
        <v>0</v>
      </c>
      <c r="X688" s="17" t="str">
        <f t="shared" ref="X688:X693" si="272">IF(S688+T688=12,$X$8,0)</f>
        <v>ВА</v>
      </c>
      <c r="Y688" s="1"/>
    </row>
    <row r="689" spans="2:26" ht="15" customHeight="1" outlineLevel="1" x14ac:dyDescent="0.2">
      <c r="B689" s="176">
        <v>3</v>
      </c>
      <c r="C689" s="182" t="s">
        <v>850</v>
      </c>
      <c r="D689" s="170">
        <v>7905.09</v>
      </c>
      <c r="E689" s="5">
        <v>6923.99</v>
      </c>
      <c r="F689" s="13">
        <v>1871</v>
      </c>
      <c r="G689" s="10">
        <f t="shared" si="258"/>
        <v>0.88</v>
      </c>
      <c r="H689" s="58">
        <f t="shared" si="262"/>
        <v>-0.12</v>
      </c>
      <c r="I689" s="3">
        <f t="shared" ref="I689:I693" si="273">ROUND(F689/E689*365,0)</f>
        <v>99</v>
      </c>
      <c r="J689" s="58">
        <f t="shared" si="259"/>
        <v>-0.16</v>
      </c>
      <c r="K689" s="81">
        <v>78173.399999999994</v>
      </c>
      <c r="L689" s="112">
        <f t="shared" si="263"/>
        <v>11.3</v>
      </c>
      <c r="M689" s="58">
        <f t="shared" si="264"/>
        <v>-0.02</v>
      </c>
      <c r="N689" s="110">
        <v>32.299999999999997</v>
      </c>
      <c r="O689" s="59">
        <f t="shared" si="265"/>
        <v>214</v>
      </c>
      <c r="P689" s="58">
        <f t="shared" si="266"/>
        <v>0.17</v>
      </c>
      <c r="Q689" s="64">
        <f t="shared" si="267"/>
        <v>-0.28000000000000003</v>
      </c>
      <c r="R689" s="64">
        <f t="shared" si="268"/>
        <v>0.15000000000000002</v>
      </c>
      <c r="S689" s="26">
        <f t="shared" si="260"/>
        <v>2</v>
      </c>
      <c r="T689" s="26">
        <f t="shared" si="261"/>
        <v>10</v>
      </c>
      <c r="U689" s="23">
        <f t="shared" si="269"/>
        <v>0</v>
      </c>
      <c r="V689" s="19">
        <f t="shared" si="270"/>
        <v>0</v>
      </c>
      <c r="W689" s="23">
        <f t="shared" si="271"/>
        <v>0</v>
      </c>
      <c r="X689" s="17" t="str">
        <f t="shared" si="272"/>
        <v>ВА</v>
      </c>
      <c r="Y689" s="1"/>
    </row>
    <row r="690" spans="2:26" ht="15" customHeight="1" outlineLevel="1" x14ac:dyDescent="0.2">
      <c r="B690" s="176">
        <v>4</v>
      </c>
      <c r="C690" s="182" t="s">
        <v>851</v>
      </c>
      <c r="D690" s="170">
        <v>6666.57</v>
      </c>
      <c r="E690" s="5">
        <v>5562.41</v>
      </c>
      <c r="F690" s="13">
        <v>1953</v>
      </c>
      <c r="G690" s="10">
        <f t="shared" si="258"/>
        <v>0.83</v>
      </c>
      <c r="H690" s="58">
        <f t="shared" si="262"/>
        <v>-0.17000000000000004</v>
      </c>
      <c r="I690" s="3">
        <f t="shared" si="273"/>
        <v>128</v>
      </c>
      <c r="J690" s="58">
        <f t="shared" si="259"/>
        <v>-0.5</v>
      </c>
      <c r="K690" s="81">
        <v>82796.900000000009</v>
      </c>
      <c r="L690" s="112">
        <f t="shared" si="263"/>
        <v>14.9</v>
      </c>
      <c r="M690" s="58">
        <f t="shared" si="264"/>
        <v>-0.34</v>
      </c>
      <c r="N690" s="110">
        <v>28.9</v>
      </c>
      <c r="O690" s="59">
        <f t="shared" si="265"/>
        <v>192</v>
      </c>
      <c r="P690" s="58">
        <f t="shared" si="266"/>
        <v>0.05</v>
      </c>
      <c r="Q690" s="64">
        <f t="shared" si="267"/>
        <v>-0.67</v>
      </c>
      <c r="R690" s="64">
        <f t="shared" si="268"/>
        <v>-0.29000000000000004</v>
      </c>
      <c r="S690" s="26">
        <f t="shared" si="260"/>
        <v>2</v>
      </c>
      <c r="T690" s="26">
        <f t="shared" si="261"/>
        <v>20</v>
      </c>
      <c r="U690" s="23">
        <f t="shared" si="269"/>
        <v>0</v>
      </c>
      <c r="V690" s="19">
        <f t="shared" si="270"/>
        <v>0</v>
      </c>
      <c r="W690" s="23" t="str">
        <f t="shared" si="271"/>
        <v>ВВ</v>
      </c>
      <c r="X690" s="17">
        <f t="shared" si="272"/>
        <v>0</v>
      </c>
      <c r="Y690" s="1"/>
    </row>
    <row r="691" spans="2:26" ht="15" customHeight="1" outlineLevel="1" x14ac:dyDescent="0.2">
      <c r="B691" s="176">
        <v>5</v>
      </c>
      <c r="C691" s="182" t="s">
        <v>852</v>
      </c>
      <c r="D691" s="170">
        <f>15515.99+1826</f>
        <v>17341.989999999998</v>
      </c>
      <c r="E691" s="5">
        <f>13759.4+1871</f>
        <v>15630.4</v>
      </c>
      <c r="F691" s="13">
        <f>3508+521</f>
        <v>4029</v>
      </c>
      <c r="G691" s="10">
        <f t="shared" si="258"/>
        <v>0.9</v>
      </c>
      <c r="H691" s="58">
        <f t="shared" si="262"/>
        <v>-9.9999999999999978E-2</v>
      </c>
      <c r="I691" s="3">
        <f t="shared" si="273"/>
        <v>94</v>
      </c>
      <c r="J691" s="58">
        <f t="shared" si="259"/>
        <v>-0.1</v>
      </c>
      <c r="K691" s="81">
        <v>139272.9</v>
      </c>
      <c r="L691" s="112">
        <f t="shared" si="263"/>
        <v>8.9</v>
      </c>
      <c r="M691" s="58">
        <f t="shared" si="264"/>
        <v>0.2</v>
      </c>
      <c r="N691" s="110">
        <v>51.5</v>
      </c>
      <c r="O691" s="59">
        <f t="shared" si="265"/>
        <v>304</v>
      </c>
      <c r="P691" s="58">
        <f t="shared" si="266"/>
        <v>0.66</v>
      </c>
      <c r="Q691" s="64">
        <f t="shared" si="267"/>
        <v>-0.19999999999999998</v>
      </c>
      <c r="R691" s="64">
        <f t="shared" si="268"/>
        <v>0.8600000000000001</v>
      </c>
      <c r="S691" s="26">
        <f t="shared" si="260"/>
        <v>2</v>
      </c>
      <c r="T691" s="26">
        <f t="shared" si="261"/>
        <v>10</v>
      </c>
      <c r="U691" s="23">
        <f t="shared" si="269"/>
        <v>0</v>
      </c>
      <c r="V691" s="19">
        <f t="shared" si="270"/>
        <v>0</v>
      </c>
      <c r="W691" s="23">
        <f t="shared" si="271"/>
        <v>0</v>
      </c>
      <c r="X691" s="17" t="str">
        <f t="shared" si="272"/>
        <v>ВА</v>
      </c>
      <c r="Y691" s="1"/>
      <c r="Z691" s="187"/>
    </row>
    <row r="692" spans="2:26" ht="15" customHeight="1" outlineLevel="1" x14ac:dyDescent="0.2">
      <c r="B692" s="176">
        <v>6</v>
      </c>
      <c r="C692" s="182" t="s">
        <v>853</v>
      </c>
      <c r="D692" s="170">
        <v>4104.67</v>
      </c>
      <c r="E692" s="5">
        <v>3872.81</v>
      </c>
      <c r="F692" s="13">
        <v>1480</v>
      </c>
      <c r="G692" s="10">
        <f t="shared" si="258"/>
        <v>0.94</v>
      </c>
      <c r="H692" s="58">
        <f t="shared" si="262"/>
        <v>-6.0000000000000053E-2</v>
      </c>
      <c r="I692" s="3">
        <f t="shared" si="273"/>
        <v>139</v>
      </c>
      <c r="J692" s="58">
        <f t="shared" si="259"/>
        <v>-0.63</v>
      </c>
      <c r="K692" s="161">
        <v>91428.3</v>
      </c>
      <c r="L692" s="112">
        <f t="shared" si="263"/>
        <v>23.6</v>
      </c>
      <c r="M692" s="58">
        <f t="shared" si="264"/>
        <v>-1.1299999999999999</v>
      </c>
      <c r="N692" s="110">
        <v>20</v>
      </c>
      <c r="O692" s="59">
        <f t="shared" si="265"/>
        <v>194</v>
      </c>
      <c r="P692" s="58">
        <f t="shared" si="266"/>
        <v>0.06</v>
      </c>
      <c r="Q692" s="64">
        <f t="shared" si="267"/>
        <v>-0.69000000000000006</v>
      </c>
      <c r="R692" s="64">
        <f t="shared" si="268"/>
        <v>-1.0699999999999998</v>
      </c>
      <c r="S692" s="26">
        <f t="shared" si="260"/>
        <v>2</v>
      </c>
      <c r="T692" s="26">
        <f t="shared" si="261"/>
        <v>20</v>
      </c>
      <c r="U692" s="23">
        <f t="shared" si="269"/>
        <v>0</v>
      </c>
      <c r="V692" s="19">
        <f t="shared" si="270"/>
        <v>0</v>
      </c>
      <c r="W692" s="23" t="str">
        <f t="shared" si="271"/>
        <v>ВВ</v>
      </c>
      <c r="X692" s="17">
        <f t="shared" si="272"/>
        <v>0</v>
      </c>
      <c r="Y692" s="1"/>
      <c r="Z692" s="1" t="s">
        <v>859</v>
      </c>
    </row>
    <row r="693" spans="2:26" ht="15" customHeight="1" outlineLevel="1" thickBot="1" x14ac:dyDescent="0.25">
      <c r="B693" s="183">
        <v>7</v>
      </c>
      <c r="C693" s="184" t="s">
        <v>854</v>
      </c>
      <c r="D693" s="170">
        <v>7569.7199999999993</v>
      </c>
      <c r="E693" s="5">
        <v>7426.2199999999993</v>
      </c>
      <c r="F693" s="13">
        <v>1918</v>
      </c>
      <c r="G693" s="10">
        <f t="shared" si="258"/>
        <v>0.98</v>
      </c>
      <c r="H693" s="58">
        <f t="shared" si="262"/>
        <v>-2.0000000000000018E-2</v>
      </c>
      <c r="I693" s="3">
        <f t="shared" si="273"/>
        <v>94</v>
      </c>
      <c r="J693" s="58">
        <f t="shared" si="259"/>
        <v>-0.1</v>
      </c>
      <c r="K693" s="81">
        <v>111454</v>
      </c>
      <c r="L693" s="112">
        <f t="shared" si="263"/>
        <v>15</v>
      </c>
      <c r="M693" s="58">
        <f t="shared" si="264"/>
        <v>-0.35</v>
      </c>
      <c r="N693" s="110">
        <v>46.3</v>
      </c>
      <c r="O693" s="59">
        <f t="shared" si="265"/>
        <v>160</v>
      </c>
      <c r="P693" s="58">
        <f t="shared" si="266"/>
        <v>-0.13</v>
      </c>
      <c r="Q693" s="64">
        <f t="shared" si="267"/>
        <v>-0.12000000000000002</v>
      </c>
      <c r="R693" s="64">
        <f t="shared" si="268"/>
        <v>-0.48</v>
      </c>
      <c r="S693" s="26">
        <f t="shared" si="260"/>
        <v>2</v>
      </c>
      <c r="T693" s="26">
        <f t="shared" si="261"/>
        <v>20</v>
      </c>
      <c r="U693" s="23">
        <f t="shared" si="269"/>
        <v>0</v>
      </c>
      <c r="V693" s="19">
        <f t="shared" si="270"/>
        <v>0</v>
      </c>
      <c r="W693" s="23" t="str">
        <f t="shared" si="271"/>
        <v>ВВ</v>
      </c>
      <c r="X693" s="17">
        <f t="shared" si="272"/>
        <v>0</v>
      </c>
      <c r="Y693" s="1"/>
    </row>
    <row r="694" spans="2:26" x14ac:dyDescent="0.25">
      <c r="I694" s="14"/>
    </row>
    <row r="695" spans="2:26" x14ac:dyDescent="0.25">
      <c r="I695" s="14"/>
      <c r="K695" s="185"/>
    </row>
    <row r="696" spans="2:26" x14ac:dyDescent="0.25">
      <c r="K696" s="185"/>
    </row>
    <row r="697" spans="2:26" x14ac:dyDescent="0.25">
      <c r="K697" s="185"/>
      <c r="R697" s="26">
        <f>IF(P697&gt;=$Q$37,1,2)</f>
        <v>1</v>
      </c>
      <c r="S697" s="26">
        <f t="shared" ref="S697" si="274">IF(Q697&gt;=$R$37,10,20)</f>
        <v>10</v>
      </c>
    </row>
    <row r="698" spans="2:26" hidden="1" outlineLevel="1" x14ac:dyDescent="0.25">
      <c r="C698" s="1" t="s">
        <v>805</v>
      </c>
      <c r="D698" s="186">
        <v>704579.13</v>
      </c>
      <c r="E698" s="186">
        <v>613258.62000000011</v>
      </c>
      <c r="F698" s="186">
        <v>279915.5</v>
      </c>
    </row>
    <row r="699" spans="2:26" hidden="1" outlineLevel="1" x14ac:dyDescent="0.25">
      <c r="C699" s="1" t="s">
        <v>806</v>
      </c>
      <c r="D699" s="186">
        <v>61639.070000000007</v>
      </c>
      <c r="E699" s="186">
        <v>56165.649999999994</v>
      </c>
      <c r="F699" s="186">
        <v>28613</v>
      </c>
    </row>
    <row r="700" spans="2:26" hidden="1" outlineLevel="1" x14ac:dyDescent="0.25">
      <c r="C700" s="1" t="s">
        <v>807</v>
      </c>
      <c r="D700" s="186">
        <v>169507.16999999998</v>
      </c>
      <c r="E700" s="186">
        <v>156934.25000000003</v>
      </c>
      <c r="F700" s="186">
        <v>52182</v>
      </c>
    </row>
    <row r="701" spans="2:26" hidden="1" outlineLevel="1" x14ac:dyDescent="0.25">
      <c r="C701" s="1" t="s">
        <v>808</v>
      </c>
      <c r="D701" s="186">
        <v>216861.09</v>
      </c>
      <c r="E701" s="186">
        <v>227583.90000000002</v>
      </c>
      <c r="F701" s="186">
        <v>46587.479999999996</v>
      </c>
    </row>
    <row r="702" spans="2:26" hidden="1" outlineLevel="1" x14ac:dyDescent="0.25">
      <c r="C702" s="1" t="s">
        <v>809</v>
      </c>
      <c r="D702" s="186">
        <v>55771.630000000005</v>
      </c>
      <c r="E702" s="186">
        <v>49449.74</v>
      </c>
      <c r="F702" s="186">
        <v>14684</v>
      </c>
    </row>
    <row r="703" spans="2:26" hidden="1" outlineLevel="1" x14ac:dyDescent="0.25">
      <c r="C703" s="1" t="s">
        <v>810</v>
      </c>
      <c r="D703" s="186">
        <v>28733.54</v>
      </c>
      <c r="E703" s="186">
        <v>25799.72</v>
      </c>
      <c r="F703" s="186">
        <v>11619</v>
      </c>
    </row>
    <row r="704" spans="2:26" hidden="1" outlineLevel="1" x14ac:dyDescent="0.25"/>
    <row r="705" spans="3:11" hidden="1" outlineLevel="1" x14ac:dyDescent="0.25">
      <c r="C705" s="1" t="s">
        <v>805</v>
      </c>
      <c r="D705" s="158">
        <f>D36</f>
        <v>704579.12999999966</v>
      </c>
      <c r="E705" s="158">
        <f>E36</f>
        <v>613258.62000000034</v>
      </c>
      <c r="F705" s="158">
        <f>F36</f>
        <v>279915.49999999983</v>
      </c>
    </row>
    <row r="706" spans="3:11" hidden="1" outlineLevel="1" x14ac:dyDescent="0.25">
      <c r="C706" s="1" t="s">
        <v>806</v>
      </c>
      <c r="D706" s="158">
        <f>D623</f>
        <v>61639.070000000014</v>
      </c>
      <c r="E706" s="158">
        <f>E623</f>
        <v>56165.649999999994</v>
      </c>
      <c r="F706" s="158">
        <f>F623</f>
        <v>28613</v>
      </c>
    </row>
    <row r="707" spans="3:11" hidden="1" outlineLevel="1" x14ac:dyDescent="0.25">
      <c r="C707" s="1" t="s">
        <v>807</v>
      </c>
      <c r="D707" s="158">
        <f>D658</f>
        <v>169507.16999999998</v>
      </c>
      <c r="E707" s="158">
        <f>E658</f>
        <v>156934.25000000003</v>
      </c>
      <c r="F707" s="158">
        <f>F658</f>
        <v>52182</v>
      </c>
    </row>
    <row r="708" spans="3:11" hidden="1" outlineLevel="1" x14ac:dyDescent="0.25">
      <c r="C708" s="1" t="s">
        <v>808</v>
      </c>
      <c r="D708" s="158">
        <f>D10</f>
        <v>216861.08999999997</v>
      </c>
      <c r="E708" s="158">
        <f t="shared" ref="E708:F708" si="275">E10</f>
        <v>227583.9</v>
      </c>
      <c r="F708" s="158">
        <f t="shared" si="275"/>
        <v>46587.479999999989</v>
      </c>
    </row>
    <row r="709" spans="3:11" hidden="1" outlineLevel="1" x14ac:dyDescent="0.25">
      <c r="C709" s="1" t="s">
        <v>809</v>
      </c>
      <c r="D709" s="158">
        <f>D685</f>
        <v>55771.259999999995</v>
      </c>
      <c r="E709" s="158">
        <f t="shared" ref="E709:F709" si="276">E685</f>
        <v>49449.759999999995</v>
      </c>
      <c r="F709" s="158">
        <f t="shared" si="276"/>
        <v>14684</v>
      </c>
    </row>
    <row r="710" spans="3:11" hidden="1" outlineLevel="1" x14ac:dyDescent="0.25">
      <c r="C710" s="1" t="s">
        <v>810</v>
      </c>
      <c r="D710" s="158">
        <f>D650</f>
        <v>28733.54</v>
      </c>
      <c r="E710" s="158">
        <f>E650</f>
        <v>25799.719999999998</v>
      </c>
      <c r="F710" s="158">
        <f>F650</f>
        <v>11619</v>
      </c>
    </row>
    <row r="711" spans="3:11" hidden="1" outlineLevel="1" x14ac:dyDescent="0.25"/>
    <row r="712" spans="3:11" hidden="1" outlineLevel="1" x14ac:dyDescent="0.25">
      <c r="C712" s="1" t="s">
        <v>805</v>
      </c>
      <c r="D712" s="159">
        <f>D698-D705</f>
        <v>0</v>
      </c>
      <c r="E712" s="159">
        <f t="shared" ref="E712:F712" si="277">E698-E705</f>
        <v>0</v>
      </c>
      <c r="F712" s="159">
        <f t="shared" si="277"/>
        <v>0</v>
      </c>
    </row>
    <row r="713" spans="3:11" hidden="1" outlineLevel="1" x14ac:dyDescent="0.25">
      <c r="C713" s="1" t="s">
        <v>806</v>
      </c>
      <c r="D713" s="159">
        <f t="shared" ref="D713:F713" si="278">D699-D706</f>
        <v>0</v>
      </c>
      <c r="E713" s="159">
        <f t="shared" si="278"/>
        <v>0</v>
      </c>
      <c r="F713" s="159">
        <f t="shared" si="278"/>
        <v>0</v>
      </c>
    </row>
    <row r="714" spans="3:11" hidden="1" outlineLevel="1" x14ac:dyDescent="0.25">
      <c r="C714" s="1" t="s">
        <v>807</v>
      </c>
      <c r="D714" s="159">
        <f t="shared" ref="D714:F714" si="279">D700-D707</f>
        <v>0</v>
      </c>
      <c r="E714" s="159">
        <f t="shared" si="279"/>
        <v>0</v>
      </c>
      <c r="F714" s="159">
        <f t="shared" si="279"/>
        <v>0</v>
      </c>
    </row>
    <row r="715" spans="3:11" hidden="1" outlineLevel="1" x14ac:dyDescent="0.25">
      <c r="C715" s="1" t="s">
        <v>808</v>
      </c>
      <c r="D715" s="159">
        <f t="shared" ref="D715:F715" si="280">D701-D708</f>
        <v>0</v>
      </c>
      <c r="E715" s="159">
        <f t="shared" si="280"/>
        <v>0</v>
      </c>
      <c r="F715" s="159">
        <f t="shared" si="280"/>
        <v>0</v>
      </c>
    </row>
    <row r="716" spans="3:11" hidden="1" outlineLevel="1" x14ac:dyDescent="0.25">
      <c r="C716" s="1" t="s">
        <v>809</v>
      </c>
      <c r="D716" s="159">
        <f>D702-D709</f>
        <v>0.3700000000098953</v>
      </c>
      <c r="E716" s="159">
        <f t="shared" ref="E716:F716" si="281">E702-E709</f>
        <v>-1.9999999996798579E-2</v>
      </c>
      <c r="F716" s="159">
        <f t="shared" si="281"/>
        <v>0</v>
      </c>
    </row>
    <row r="717" spans="3:11" hidden="1" outlineLevel="1" x14ac:dyDescent="0.25">
      <c r="C717" s="1" t="s">
        <v>810</v>
      </c>
      <c r="D717" s="159">
        <f t="shared" ref="D717:F717" si="282">D703-D710</f>
        <v>0</v>
      </c>
      <c r="E717" s="159">
        <f t="shared" si="282"/>
        <v>0</v>
      </c>
      <c r="F717" s="159">
        <f t="shared" si="282"/>
        <v>0</v>
      </c>
    </row>
    <row r="718" spans="3:11" collapsed="1" x14ac:dyDescent="0.25">
      <c r="K718" s="185"/>
    </row>
    <row r="719" spans="3:11" x14ac:dyDescent="0.25">
      <c r="K719" s="185"/>
    </row>
    <row r="720" spans="3:11" x14ac:dyDescent="0.25">
      <c r="K720" s="185"/>
    </row>
    <row r="721" spans="11:11" x14ac:dyDescent="0.25">
      <c r="K721" s="185"/>
    </row>
    <row r="722" spans="11:11" x14ac:dyDescent="0.25">
      <c r="K722" s="185"/>
    </row>
    <row r="723" spans="11:11" x14ac:dyDescent="0.25">
      <c r="K723" s="185"/>
    </row>
    <row r="724" spans="11:11" x14ac:dyDescent="0.25">
      <c r="K724" s="185"/>
    </row>
  </sheetData>
  <mergeCells count="8">
    <mergeCell ref="B7:B9"/>
    <mergeCell ref="C7:C9"/>
    <mergeCell ref="U7:X7"/>
    <mergeCell ref="D9:X9"/>
    <mergeCell ref="G5:G6"/>
    <mergeCell ref="I5:I6"/>
    <mergeCell ref="L5:L6"/>
    <mergeCell ref="O5:O6"/>
  </mergeCells>
  <conditionalFormatting sqref="S38:T54 S158:T359 S56:T105 S107:T127 S147:T156 S361:T412 S414:T429 S129:T145 S431:T440 S556:T562 S564:T592 S594:T622 S442:T554">
    <cfRule type="colorScale" priority="251">
      <colorScale>
        <cfvo type="num" val="1"/>
        <cfvo type="num" val="2"/>
        <color theme="8"/>
        <color theme="7" tint="0.39997558519241921"/>
      </colorScale>
    </cfRule>
    <cfRule type="colorScale" priority="252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38:T54 T158:T359 T56:T105 T107:T127 T147:T156 T361:T412 T414:T429 T129:T145 T431:T440 T556:T562 T564:T592 T594:T622 T442:T554">
    <cfRule type="colorScale" priority="250">
      <colorScale>
        <cfvo type="num" val="10"/>
        <cfvo type="num" val="20"/>
        <color theme="8"/>
        <color theme="7" tint="0.39997558519241921"/>
      </colorScale>
    </cfRule>
  </conditionalFormatting>
  <conditionalFormatting sqref="T625:T649">
    <cfRule type="colorScale" priority="235">
      <colorScale>
        <cfvo type="num" val="10"/>
        <cfvo type="num" val="20"/>
        <color theme="8"/>
        <color theme="7" tint="0.39997558519241921"/>
      </colorScale>
    </cfRule>
  </conditionalFormatting>
  <conditionalFormatting sqref="S625:T649">
    <cfRule type="colorScale" priority="236">
      <colorScale>
        <cfvo type="num" val="1"/>
        <cfvo type="num" val="2"/>
        <color theme="8"/>
        <color theme="7" tint="0.39997558519241921"/>
      </colorScale>
    </cfRule>
    <cfRule type="colorScale" priority="237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X625:X649 V625:V649">
    <cfRule type="colorScale" priority="243">
      <colorScale>
        <cfvo type="formula" val="#REF!"/>
        <cfvo type="max"/>
        <color rgb="FF63BE7B"/>
        <color rgb="FFFCFCFF"/>
      </colorScale>
    </cfRule>
    <cfRule type="colorScale" priority="244">
      <colorScale>
        <cfvo type="min"/>
        <cfvo type="max"/>
        <color theme="0" tint="-0.499984740745262"/>
        <color rgb="FFFFEF9C"/>
      </colorScale>
    </cfRule>
    <cfRule type="colorScale" priority="245">
      <colorScale>
        <cfvo type="min"/>
        <cfvo type="max"/>
        <color theme="0" tint="-0.34998626667073579"/>
        <color rgb="FFFFEF9C"/>
      </colorScale>
    </cfRule>
    <cfRule type="colorScale" priority="246">
      <colorScale>
        <cfvo type="formula" val="$S$6"/>
        <cfvo type="formula" val="$T$6"/>
        <color rgb="FFFFEF9C"/>
        <color rgb="FF63BE7B"/>
      </colorScale>
    </cfRule>
    <cfRule type="colorScale" priority="247">
      <colorScale>
        <cfvo type="formula" val="$S$6"/>
        <cfvo type="max"/>
        <color rgb="FF00B050"/>
        <color rgb="FFFFEF9C"/>
      </colorScale>
    </cfRule>
    <cfRule type="colorScale" priority="248">
      <colorScale>
        <cfvo type="min"/>
        <cfvo type="max"/>
        <color rgb="FF63BE7B"/>
        <color rgb="FFFFEF9C"/>
      </colorScale>
    </cfRule>
    <cfRule type="colorScale" priority="2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660:T684">
    <cfRule type="colorScale" priority="220">
      <colorScale>
        <cfvo type="num" val="10"/>
        <cfvo type="num" val="20"/>
        <color theme="8"/>
        <color theme="7" tint="0.39997558519241921"/>
      </colorScale>
    </cfRule>
  </conditionalFormatting>
  <conditionalFormatting sqref="S660:T684">
    <cfRule type="colorScale" priority="221">
      <colorScale>
        <cfvo type="num" val="1"/>
        <cfvo type="num" val="2"/>
        <color theme="8"/>
        <color theme="7" tint="0.39997558519241921"/>
      </colorScale>
    </cfRule>
    <cfRule type="colorScale" priority="222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X660:X684 V660:V684">
    <cfRule type="colorScale" priority="228">
      <colorScale>
        <cfvo type="formula" val="#REF!"/>
        <cfvo type="max"/>
        <color rgb="FF63BE7B"/>
        <color rgb="FFFCFCFF"/>
      </colorScale>
    </cfRule>
    <cfRule type="colorScale" priority="229">
      <colorScale>
        <cfvo type="min"/>
        <cfvo type="max"/>
        <color theme="0" tint="-0.499984740745262"/>
        <color rgb="FFFFEF9C"/>
      </colorScale>
    </cfRule>
    <cfRule type="colorScale" priority="230">
      <colorScale>
        <cfvo type="min"/>
        <cfvo type="max"/>
        <color theme="0" tint="-0.34998626667073579"/>
        <color rgb="FFFFEF9C"/>
      </colorScale>
    </cfRule>
    <cfRule type="colorScale" priority="231">
      <colorScale>
        <cfvo type="formula" val="$S$6"/>
        <cfvo type="formula" val="$T$6"/>
        <color rgb="FFFFEF9C"/>
        <color rgb="FF63BE7B"/>
      </colorScale>
    </cfRule>
    <cfRule type="colorScale" priority="232">
      <colorScale>
        <cfvo type="formula" val="$S$6"/>
        <cfvo type="max"/>
        <color rgb="FF00B050"/>
        <color rgb="FFFFEF9C"/>
      </colorScale>
    </cfRule>
    <cfRule type="colorScale" priority="233">
      <colorScale>
        <cfvo type="min"/>
        <cfvo type="max"/>
        <color rgb="FF63BE7B"/>
        <color rgb="FFFFEF9C"/>
      </colorScale>
    </cfRule>
    <cfRule type="colorScale" priority="2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57:T157">
    <cfRule type="colorScale" priority="218">
      <colorScale>
        <cfvo type="num" val="1"/>
        <cfvo type="num" val="2"/>
        <color theme="8"/>
        <color theme="7" tint="0.39997558519241921"/>
      </colorScale>
    </cfRule>
    <cfRule type="colorScale" priority="219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57">
    <cfRule type="colorScale" priority="217">
      <colorScale>
        <cfvo type="num" val="10"/>
        <cfvo type="num" val="20"/>
        <color theme="8"/>
        <color theme="7" tint="0.39997558519241921"/>
      </colorScale>
    </cfRule>
  </conditionalFormatting>
  <conditionalFormatting sqref="S55:T55">
    <cfRule type="colorScale" priority="203">
      <colorScale>
        <cfvo type="num" val="1"/>
        <cfvo type="num" val="2"/>
        <color theme="8"/>
        <color theme="7" tint="0.39997558519241921"/>
      </colorScale>
    </cfRule>
    <cfRule type="colorScale" priority="204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55">
    <cfRule type="colorScale" priority="202">
      <colorScale>
        <cfvo type="num" val="10"/>
        <cfvo type="num" val="20"/>
        <color theme="8"/>
        <color theme="7" tint="0.39997558519241921"/>
      </colorScale>
    </cfRule>
  </conditionalFormatting>
  <conditionalFormatting sqref="X55 V55">
    <cfRule type="colorScale" priority="210">
      <colorScale>
        <cfvo type="formula" val="#REF!"/>
        <cfvo type="max"/>
        <color rgb="FF63BE7B"/>
        <color rgb="FFFCFCFF"/>
      </colorScale>
    </cfRule>
    <cfRule type="colorScale" priority="211">
      <colorScale>
        <cfvo type="min"/>
        <cfvo type="max"/>
        <color theme="0" tint="-0.499984740745262"/>
        <color rgb="FFFFEF9C"/>
      </colorScale>
    </cfRule>
    <cfRule type="colorScale" priority="212">
      <colorScale>
        <cfvo type="min"/>
        <cfvo type="max"/>
        <color theme="0" tint="-0.34998626667073579"/>
        <color rgb="FFFFEF9C"/>
      </colorScale>
    </cfRule>
    <cfRule type="colorScale" priority="213">
      <colorScale>
        <cfvo type="formula" val="$S$6"/>
        <cfvo type="formula" val="$T$6"/>
        <color rgb="FFFFEF9C"/>
        <color rgb="FF63BE7B"/>
      </colorScale>
    </cfRule>
    <cfRule type="colorScale" priority="214">
      <colorScale>
        <cfvo type="formula" val="$S$6"/>
        <cfvo type="max"/>
        <color rgb="FF00B050"/>
        <color rgb="FFFFEF9C"/>
      </colorScale>
    </cfRule>
    <cfRule type="colorScale" priority="215">
      <colorScale>
        <cfvo type="min"/>
        <cfvo type="max"/>
        <color rgb="FF63BE7B"/>
        <color rgb="FFFFEF9C"/>
      </colorScale>
    </cfRule>
    <cfRule type="colorScale" priority="2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06:T106">
    <cfRule type="colorScale" priority="188">
      <colorScale>
        <cfvo type="num" val="1"/>
        <cfvo type="num" val="2"/>
        <color theme="8"/>
        <color theme="7" tint="0.39997558519241921"/>
      </colorScale>
    </cfRule>
    <cfRule type="colorScale" priority="189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06">
    <cfRule type="colorScale" priority="187">
      <colorScale>
        <cfvo type="num" val="10"/>
        <cfvo type="num" val="20"/>
        <color theme="8"/>
        <color theme="7" tint="0.39997558519241921"/>
      </colorScale>
    </cfRule>
  </conditionalFormatting>
  <conditionalFormatting sqref="X106 V106">
    <cfRule type="colorScale" priority="195">
      <colorScale>
        <cfvo type="formula" val="#REF!"/>
        <cfvo type="max"/>
        <color rgb="FF63BE7B"/>
        <color rgb="FFFCFCFF"/>
      </colorScale>
    </cfRule>
    <cfRule type="colorScale" priority="196">
      <colorScale>
        <cfvo type="min"/>
        <cfvo type="max"/>
        <color theme="0" tint="-0.499984740745262"/>
        <color rgb="FFFFEF9C"/>
      </colorScale>
    </cfRule>
    <cfRule type="colorScale" priority="197">
      <colorScale>
        <cfvo type="min"/>
        <cfvo type="max"/>
        <color theme="0" tint="-0.34998626667073579"/>
        <color rgb="FFFFEF9C"/>
      </colorScale>
    </cfRule>
    <cfRule type="colorScale" priority="198">
      <colorScale>
        <cfvo type="formula" val="$S$6"/>
        <cfvo type="formula" val="$T$6"/>
        <color rgb="FFFFEF9C"/>
        <color rgb="FF63BE7B"/>
      </colorScale>
    </cfRule>
    <cfRule type="colorScale" priority="199">
      <colorScale>
        <cfvo type="formula" val="$S$6"/>
        <cfvo type="max"/>
        <color rgb="FF00B050"/>
        <color rgb="FFFFEF9C"/>
      </colorScale>
    </cfRule>
    <cfRule type="colorScale" priority="200">
      <colorScale>
        <cfvo type="min"/>
        <cfvo type="max"/>
        <color rgb="FF63BE7B"/>
        <color rgb="FFFFEF9C"/>
      </colorScale>
    </cfRule>
    <cfRule type="colorScale" priority="2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46:T146">
    <cfRule type="colorScale" priority="173">
      <colorScale>
        <cfvo type="num" val="1"/>
        <cfvo type="num" val="2"/>
        <color theme="8"/>
        <color theme="7" tint="0.39997558519241921"/>
      </colorScale>
    </cfRule>
    <cfRule type="colorScale" priority="174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46">
    <cfRule type="colorScale" priority="172">
      <colorScale>
        <cfvo type="num" val="10"/>
        <cfvo type="num" val="20"/>
        <color theme="8"/>
        <color theme="7" tint="0.39997558519241921"/>
      </colorScale>
    </cfRule>
  </conditionalFormatting>
  <conditionalFormatting sqref="X146 V146">
    <cfRule type="colorScale" priority="180">
      <colorScale>
        <cfvo type="formula" val="#REF!"/>
        <cfvo type="max"/>
        <color rgb="FF63BE7B"/>
        <color rgb="FFFCFCFF"/>
      </colorScale>
    </cfRule>
    <cfRule type="colorScale" priority="181">
      <colorScale>
        <cfvo type="min"/>
        <cfvo type="max"/>
        <color theme="0" tint="-0.499984740745262"/>
        <color rgb="FFFFEF9C"/>
      </colorScale>
    </cfRule>
    <cfRule type="colorScale" priority="182">
      <colorScale>
        <cfvo type="min"/>
        <cfvo type="max"/>
        <color theme="0" tint="-0.34998626667073579"/>
        <color rgb="FFFFEF9C"/>
      </colorScale>
    </cfRule>
    <cfRule type="colorScale" priority="183">
      <colorScale>
        <cfvo type="formula" val="$S$6"/>
        <cfvo type="formula" val="$T$6"/>
        <color rgb="FFFFEF9C"/>
        <color rgb="FF63BE7B"/>
      </colorScale>
    </cfRule>
    <cfRule type="colorScale" priority="184">
      <colorScale>
        <cfvo type="formula" val="$S$6"/>
        <cfvo type="max"/>
        <color rgb="FF00B050"/>
        <color rgb="FFFFEF9C"/>
      </colorScale>
    </cfRule>
    <cfRule type="colorScale" priority="185">
      <colorScale>
        <cfvo type="min"/>
        <cfvo type="max"/>
        <color rgb="FF63BE7B"/>
        <color rgb="FFFFEF9C"/>
      </colorScale>
    </cfRule>
    <cfRule type="colorScale" priority="1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360:T360">
    <cfRule type="colorScale" priority="158">
      <colorScale>
        <cfvo type="num" val="1"/>
        <cfvo type="num" val="2"/>
        <color theme="8"/>
        <color theme="7" tint="0.39997558519241921"/>
      </colorScale>
    </cfRule>
    <cfRule type="colorScale" priority="159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360">
    <cfRule type="colorScale" priority="157">
      <colorScale>
        <cfvo type="num" val="10"/>
        <cfvo type="num" val="20"/>
        <color theme="8"/>
        <color theme="7" tint="0.39997558519241921"/>
      </colorScale>
    </cfRule>
  </conditionalFormatting>
  <conditionalFormatting sqref="V360 X360">
    <cfRule type="colorScale" priority="165">
      <colorScale>
        <cfvo type="formula" val="#REF!"/>
        <cfvo type="max"/>
        <color rgb="FF63BE7B"/>
        <color rgb="FFFCFCFF"/>
      </colorScale>
    </cfRule>
    <cfRule type="colorScale" priority="166">
      <colorScale>
        <cfvo type="min"/>
        <cfvo type="max"/>
        <color theme="0" tint="-0.499984740745262"/>
        <color rgb="FFFFEF9C"/>
      </colorScale>
    </cfRule>
    <cfRule type="colorScale" priority="167">
      <colorScale>
        <cfvo type="min"/>
        <cfvo type="max"/>
        <color theme="0" tint="-0.34998626667073579"/>
        <color rgb="FFFFEF9C"/>
      </colorScale>
    </cfRule>
    <cfRule type="colorScale" priority="168">
      <colorScale>
        <cfvo type="formula" val="$S$6"/>
        <cfvo type="formula" val="$T$6"/>
        <color rgb="FFFFEF9C"/>
        <color rgb="FF63BE7B"/>
      </colorScale>
    </cfRule>
    <cfRule type="colorScale" priority="169">
      <colorScale>
        <cfvo type="formula" val="$S$6"/>
        <cfvo type="max"/>
        <color rgb="FF00B050"/>
        <color rgb="FFFFEF9C"/>
      </colorScale>
    </cfRule>
    <cfRule type="colorScale" priority="170">
      <colorScale>
        <cfvo type="min"/>
        <cfvo type="max"/>
        <color rgb="FF63BE7B"/>
        <color rgb="FFFFEF9C"/>
      </colorScale>
    </cfRule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13:T413">
    <cfRule type="colorScale" priority="143">
      <colorScale>
        <cfvo type="num" val="1"/>
        <cfvo type="num" val="2"/>
        <color theme="8"/>
        <color theme="7" tint="0.39997558519241921"/>
      </colorScale>
    </cfRule>
    <cfRule type="colorScale" priority="144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413">
    <cfRule type="colorScale" priority="142">
      <colorScale>
        <cfvo type="num" val="10"/>
        <cfvo type="num" val="20"/>
        <color theme="8"/>
        <color theme="7" tint="0.39997558519241921"/>
      </colorScale>
    </cfRule>
  </conditionalFormatting>
  <conditionalFormatting sqref="V413 X413">
    <cfRule type="colorScale" priority="150">
      <colorScale>
        <cfvo type="formula" val="#REF!"/>
        <cfvo type="max"/>
        <color rgb="FF63BE7B"/>
        <color rgb="FFFCFCFF"/>
      </colorScale>
    </cfRule>
    <cfRule type="colorScale" priority="151">
      <colorScale>
        <cfvo type="min"/>
        <cfvo type="max"/>
        <color theme="0" tint="-0.499984740745262"/>
        <color rgb="FFFFEF9C"/>
      </colorScale>
    </cfRule>
    <cfRule type="colorScale" priority="152">
      <colorScale>
        <cfvo type="min"/>
        <cfvo type="max"/>
        <color theme="0" tint="-0.34998626667073579"/>
        <color rgb="FFFFEF9C"/>
      </colorScale>
    </cfRule>
    <cfRule type="colorScale" priority="153">
      <colorScale>
        <cfvo type="formula" val="$S$6"/>
        <cfvo type="formula" val="$T$6"/>
        <color rgb="FFFFEF9C"/>
        <color rgb="FF63BE7B"/>
      </colorScale>
    </cfRule>
    <cfRule type="colorScale" priority="154">
      <colorScale>
        <cfvo type="formula" val="$S$6"/>
        <cfvo type="max"/>
        <color rgb="FF00B050"/>
        <color rgb="FFFFEF9C"/>
      </colorScale>
    </cfRule>
    <cfRule type="colorScale" priority="155">
      <colorScale>
        <cfvo type="min"/>
        <cfvo type="max"/>
        <color rgb="FF63BE7B"/>
        <color rgb="FFFFEF9C"/>
      </colorScale>
    </cfRule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8:V54 X38:X54 X56:X105 V56:V105 V107:V127 X107:X127 X147:X359 V147:V359 V361:V412 X361:X412 V414:V429 X414:X429 X129:X145 V129:V145 X431:X440 V431:V440 V556:V562 X556:X562 X564:X592 V564:V592 V594:V622 X594:X622 V442:V554 X442:X554">
    <cfRule type="colorScale" priority="4104">
      <colorScale>
        <cfvo type="formula" val="#REF!"/>
        <cfvo type="max"/>
        <color rgb="FF63BE7B"/>
        <color rgb="FFFCFCFF"/>
      </colorScale>
    </cfRule>
    <cfRule type="colorScale" priority="4105">
      <colorScale>
        <cfvo type="min"/>
        <cfvo type="max"/>
        <color theme="0" tint="-0.499984740745262"/>
        <color rgb="FFFFEF9C"/>
      </colorScale>
    </cfRule>
    <cfRule type="colorScale" priority="4106">
      <colorScale>
        <cfvo type="min"/>
        <cfvo type="max"/>
        <color theme="0" tint="-0.34998626667073579"/>
        <color rgb="FFFFEF9C"/>
      </colorScale>
    </cfRule>
    <cfRule type="colorScale" priority="4107">
      <colorScale>
        <cfvo type="formula" val="$S$6"/>
        <cfvo type="formula" val="$T$6"/>
        <color rgb="FFFFEF9C"/>
        <color rgb="FF63BE7B"/>
      </colorScale>
    </cfRule>
    <cfRule type="colorScale" priority="4108">
      <colorScale>
        <cfvo type="formula" val="$S$6"/>
        <cfvo type="max"/>
        <color rgb="FF00B050"/>
        <color rgb="FFFFEF9C"/>
      </colorScale>
    </cfRule>
    <cfRule type="colorScale" priority="4109">
      <colorScale>
        <cfvo type="min"/>
        <cfvo type="max"/>
        <color rgb="FF63BE7B"/>
        <color rgb="FFFFEF9C"/>
      </colorScale>
    </cfRule>
    <cfRule type="colorScale" priority="4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2:T12 T21:T35 T13:T19 S13:S35">
    <cfRule type="colorScale" priority="128">
      <colorScale>
        <cfvo type="num" val="1"/>
        <cfvo type="num" val="2"/>
        <color theme="8"/>
        <color theme="7" tint="0.39997558519241921"/>
      </colorScale>
    </cfRule>
    <cfRule type="colorScale" priority="129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2:T19 T21:T35">
    <cfRule type="colorScale" priority="127">
      <colorScale>
        <cfvo type="num" val="10"/>
        <cfvo type="num" val="20"/>
        <color theme="8"/>
        <color theme="7" tint="0.39997558519241921"/>
      </colorScale>
    </cfRule>
  </conditionalFormatting>
  <conditionalFormatting sqref="X12:X35 V12:V35">
    <cfRule type="colorScale" priority="4251">
      <colorScale>
        <cfvo type="formula" val="#REF!"/>
        <cfvo type="max"/>
        <color rgb="FF63BE7B"/>
        <color rgb="FFFCFCFF"/>
      </colorScale>
    </cfRule>
    <cfRule type="colorScale" priority="4252">
      <colorScale>
        <cfvo type="min"/>
        <cfvo type="max"/>
        <color theme="0" tint="-0.499984740745262"/>
        <color rgb="FFFFEF9C"/>
      </colorScale>
    </cfRule>
    <cfRule type="colorScale" priority="4253">
      <colorScale>
        <cfvo type="min"/>
        <cfvo type="max"/>
        <color theme="0" tint="-0.34998626667073579"/>
        <color rgb="FFFFEF9C"/>
      </colorScale>
    </cfRule>
    <cfRule type="colorScale" priority="4254">
      <colorScale>
        <cfvo type="formula" val="$S$6"/>
        <cfvo type="formula" val="$T$6"/>
        <color rgb="FFFFEF9C"/>
        <color rgb="FF63BE7B"/>
      </colorScale>
    </cfRule>
    <cfRule type="colorScale" priority="4255">
      <colorScale>
        <cfvo type="formula" val="$S$6"/>
        <cfvo type="max"/>
        <color rgb="FF00B050"/>
        <color rgb="FFFFEF9C"/>
      </colorScale>
    </cfRule>
    <cfRule type="colorScale" priority="4256">
      <colorScale>
        <cfvo type="min"/>
        <cfvo type="max"/>
        <color rgb="FF63BE7B"/>
        <color rgb="FFFFEF9C"/>
      </colorScale>
    </cfRule>
    <cfRule type="colorScale" priority="42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52:T657">
    <cfRule type="colorScale" priority="113">
      <colorScale>
        <cfvo type="num" val="1"/>
        <cfvo type="num" val="2"/>
        <color theme="8"/>
        <color theme="7" tint="0.39997558519241921"/>
      </colorScale>
    </cfRule>
    <cfRule type="colorScale" priority="114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652:T657">
    <cfRule type="colorScale" priority="112">
      <colorScale>
        <cfvo type="num" val="10"/>
        <cfvo type="num" val="20"/>
        <color theme="8"/>
        <color theme="7" tint="0.39997558519241921"/>
      </colorScale>
    </cfRule>
  </conditionalFormatting>
  <conditionalFormatting sqref="S687:T693">
    <cfRule type="colorScale" priority="98">
      <colorScale>
        <cfvo type="num" val="1"/>
        <cfvo type="num" val="2"/>
        <color theme="8"/>
        <color theme="7" tint="0.39997558519241921"/>
      </colorScale>
    </cfRule>
    <cfRule type="colorScale" priority="99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687:T693">
    <cfRule type="colorScale" priority="97">
      <colorScale>
        <cfvo type="num" val="10"/>
        <cfvo type="num" val="20"/>
        <color theme="8"/>
        <color theme="7" tint="0.39997558519241921"/>
      </colorScale>
    </cfRule>
  </conditionalFormatting>
  <conditionalFormatting sqref="X652:X657 V652:V657">
    <cfRule type="colorScale" priority="4272">
      <colorScale>
        <cfvo type="formula" val="#REF!"/>
        <cfvo type="max"/>
        <color rgb="FF63BE7B"/>
        <color rgb="FFFCFCFF"/>
      </colorScale>
    </cfRule>
    <cfRule type="colorScale" priority="4273">
      <colorScale>
        <cfvo type="min"/>
        <cfvo type="max"/>
        <color theme="0" tint="-0.499984740745262"/>
        <color rgb="FFFFEF9C"/>
      </colorScale>
    </cfRule>
    <cfRule type="colorScale" priority="4274">
      <colorScale>
        <cfvo type="min"/>
        <cfvo type="max"/>
        <color theme="0" tint="-0.34998626667073579"/>
        <color rgb="FFFFEF9C"/>
      </colorScale>
    </cfRule>
    <cfRule type="colorScale" priority="4275">
      <colorScale>
        <cfvo type="formula" val="$S$6"/>
        <cfvo type="formula" val="$T$6"/>
        <color rgb="FFFFEF9C"/>
        <color rgb="FF63BE7B"/>
      </colorScale>
    </cfRule>
    <cfRule type="colorScale" priority="4276">
      <colorScale>
        <cfvo type="formula" val="$S$6"/>
        <cfvo type="max"/>
        <color rgb="FF00B050"/>
        <color rgb="FFFFEF9C"/>
      </colorScale>
    </cfRule>
    <cfRule type="colorScale" priority="4277">
      <colorScale>
        <cfvo type="min"/>
        <cfvo type="max"/>
        <color rgb="FF63BE7B"/>
        <color rgb="FFFFEF9C"/>
      </colorScale>
    </cfRule>
    <cfRule type="colorScale" priority="42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687:X693 V687:V693">
    <cfRule type="colorScale" priority="4279">
      <colorScale>
        <cfvo type="formula" val="#REF!"/>
        <cfvo type="max"/>
        <color rgb="FF63BE7B"/>
        <color rgb="FFFCFCFF"/>
      </colorScale>
    </cfRule>
    <cfRule type="colorScale" priority="4280">
      <colorScale>
        <cfvo type="min"/>
        <cfvo type="max"/>
        <color theme="0" tint="-0.499984740745262"/>
        <color rgb="FFFFEF9C"/>
      </colorScale>
    </cfRule>
    <cfRule type="colorScale" priority="4281">
      <colorScale>
        <cfvo type="min"/>
        <cfvo type="max"/>
        <color theme="0" tint="-0.34998626667073579"/>
        <color rgb="FFFFEF9C"/>
      </colorScale>
    </cfRule>
    <cfRule type="colorScale" priority="4282">
      <colorScale>
        <cfvo type="formula" val="$S$6"/>
        <cfvo type="formula" val="$T$6"/>
        <color rgb="FFFFEF9C"/>
        <color rgb="FF63BE7B"/>
      </colorScale>
    </cfRule>
    <cfRule type="colorScale" priority="4283">
      <colorScale>
        <cfvo type="formula" val="$S$6"/>
        <cfvo type="max"/>
        <color rgb="FF00B050"/>
        <color rgb="FFFFEF9C"/>
      </colorScale>
    </cfRule>
    <cfRule type="colorScale" priority="4284">
      <colorScale>
        <cfvo type="min"/>
        <cfvo type="max"/>
        <color rgb="FF63BE7B"/>
        <color rgb="FFFFEF9C"/>
      </colorScale>
    </cfRule>
    <cfRule type="colorScale" priority="42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20">
    <cfRule type="colorScale" priority="95">
      <colorScale>
        <cfvo type="num" val="1"/>
        <cfvo type="num" val="2"/>
        <color theme="8"/>
        <color theme="7" tint="0.39997558519241921"/>
      </colorScale>
    </cfRule>
    <cfRule type="colorScale" priority="96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20">
    <cfRule type="colorScale" priority="94">
      <colorScale>
        <cfvo type="num" val="10"/>
        <cfvo type="num" val="20"/>
        <color theme="8"/>
        <color theme="7" tint="0.39997558519241921"/>
      </colorScale>
    </cfRule>
  </conditionalFormatting>
  <conditionalFormatting sqref="S128:T128">
    <cfRule type="colorScale" priority="80">
      <colorScale>
        <cfvo type="num" val="1"/>
        <cfvo type="num" val="2"/>
        <color theme="8"/>
        <color theme="7" tint="0.39997558519241921"/>
      </colorScale>
    </cfRule>
    <cfRule type="colorScale" priority="81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128">
    <cfRule type="colorScale" priority="79">
      <colorScale>
        <cfvo type="num" val="10"/>
        <cfvo type="num" val="20"/>
        <color theme="8"/>
        <color theme="7" tint="0.39997558519241921"/>
      </colorScale>
    </cfRule>
  </conditionalFormatting>
  <conditionalFormatting sqref="V128 X128">
    <cfRule type="colorScale" priority="87">
      <colorScale>
        <cfvo type="formula" val="#REF!"/>
        <cfvo type="max"/>
        <color rgb="FF63BE7B"/>
        <color rgb="FFFCFCFF"/>
      </colorScale>
    </cfRule>
    <cfRule type="colorScale" priority="88">
      <colorScale>
        <cfvo type="min"/>
        <cfvo type="max"/>
        <color theme="0" tint="-0.499984740745262"/>
        <color rgb="FFFFEF9C"/>
      </colorScale>
    </cfRule>
    <cfRule type="colorScale" priority="89">
      <colorScale>
        <cfvo type="min"/>
        <cfvo type="max"/>
        <color theme="0" tint="-0.34998626667073579"/>
        <color rgb="FFFFEF9C"/>
      </colorScale>
    </cfRule>
    <cfRule type="colorScale" priority="90">
      <colorScale>
        <cfvo type="formula" val="$S$6"/>
        <cfvo type="formula" val="$T$6"/>
        <color rgb="FFFFEF9C"/>
        <color rgb="FF63BE7B"/>
      </colorScale>
    </cfRule>
    <cfRule type="colorScale" priority="91">
      <colorScale>
        <cfvo type="formula" val="$S$6"/>
        <cfvo type="max"/>
        <color rgb="FF00B050"/>
        <color rgb="FFFFEF9C"/>
      </colorScale>
    </cfRule>
    <cfRule type="colorScale" priority="92">
      <colorScale>
        <cfvo type="min"/>
        <cfvo type="max"/>
        <color rgb="FF63BE7B"/>
        <color rgb="FFFFEF9C"/>
      </colorScale>
    </cfRule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430:T430">
    <cfRule type="colorScale" priority="65">
      <colorScale>
        <cfvo type="num" val="1"/>
        <cfvo type="num" val="2"/>
        <color theme="8"/>
        <color theme="7" tint="0.39997558519241921"/>
      </colorScale>
    </cfRule>
    <cfRule type="colorScale" priority="66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430">
    <cfRule type="colorScale" priority="64">
      <colorScale>
        <cfvo type="num" val="10"/>
        <cfvo type="num" val="20"/>
        <color theme="8"/>
        <color theme="7" tint="0.39997558519241921"/>
      </colorScale>
    </cfRule>
  </conditionalFormatting>
  <conditionalFormatting sqref="X430 V430">
    <cfRule type="colorScale" priority="72">
      <colorScale>
        <cfvo type="formula" val="#REF!"/>
        <cfvo type="max"/>
        <color rgb="FF63BE7B"/>
        <color rgb="FFFCFCFF"/>
      </colorScale>
    </cfRule>
    <cfRule type="colorScale" priority="73">
      <colorScale>
        <cfvo type="min"/>
        <cfvo type="max"/>
        <color theme="0" tint="-0.499984740745262"/>
        <color rgb="FFFFEF9C"/>
      </colorScale>
    </cfRule>
    <cfRule type="colorScale" priority="74">
      <colorScale>
        <cfvo type="min"/>
        <cfvo type="max"/>
        <color theme="0" tint="-0.34998626667073579"/>
        <color rgb="FFFFEF9C"/>
      </colorScale>
    </cfRule>
    <cfRule type="colorScale" priority="75">
      <colorScale>
        <cfvo type="formula" val="$S$6"/>
        <cfvo type="formula" val="$T$6"/>
        <color rgb="FFFFEF9C"/>
        <color rgb="FF63BE7B"/>
      </colorScale>
    </cfRule>
    <cfRule type="colorScale" priority="76">
      <colorScale>
        <cfvo type="formula" val="$S$6"/>
        <cfvo type="max"/>
        <color rgb="FF00B050"/>
        <color rgb="FFFFEF9C"/>
      </colorScale>
    </cfRule>
    <cfRule type="colorScale" priority="77">
      <colorScale>
        <cfvo type="min"/>
        <cfvo type="max"/>
        <color rgb="FF63BE7B"/>
        <color rgb="FFFFEF9C"/>
      </colorScale>
    </cfRule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55:T555">
    <cfRule type="colorScale" priority="50">
      <colorScale>
        <cfvo type="num" val="1"/>
        <cfvo type="num" val="2"/>
        <color theme="8"/>
        <color theme="7" tint="0.39997558519241921"/>
      </colorScale>
    </cfRule>
    <cfRule type="colorScale" priority="51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555">
    <cfRule type="colorScale" priority="49">
      <colorScale>
        <cfvo type="num" val="10"/>
        <cfvo type="num" val="20"/>
        <color theme="8"/>
        <color theme="7" tint="0.39997558519241921"/>
      </colorScale>
    </cfRule>
  </conditionalFormatting>
  <conditionalFormatting sqref="X555 V555">
    <cfRule type="colorScale" priority="57">
      <colorScale>
        <cfvo type="formula" val="#REF!"/>
        <cfvo type="max"/>
        <color rgb="FF63BE7B"/>
        <color rgb="FFFCFCFF"/>
      </colorScale>
    </cfRule>
    <cfRule type="colorScale" priority="58">
      <colorScale>
        <cfvo type="min"/>
        <cfvo type="max"/>
        <color theme="0" tint="-0.499984740745262"/>
        <color rgb="FFFFEF9C"/>
      </colorScale>
    </cfRule>
    <cfRule type="colorScale" priority="59">
      <colorScale>
        <cfvo type="min"/>
        <cfvo type="max"/>
        <color theme="0" tint="-0.34998626667073579"/>
        <color rgb="FFFFEF9C"/>
      </colorScale>
    </cfRule>
    <cfRule type="colorScale" priority="60">
      <colorScale>
        <cfvo type="formula" val="$S$6"/>
        <cfvo type="formula" val="$T$6"/>
        <color rgb="FFFFEF9C"/>
        <color rgb="FF63BE7B"/>
      </colorScale>
    </cfRule>
    <cfRule type="colorScale" priority="61">
      <colorScale>
        <cfvo type="formula" val="$S$6"/>
        <cfvo type="max"/>
        <color rgb="FF00B050"/>
        <color rgb="FFFFEF9C"/>
      </colorScale>
    </cfRule>
    <cfRule type="colorScale" priority="62">
      <colorScale>
        <cfvo type="min"/>
        <cfvo type="max"/>
        <color rgb="FF63BE7B"/>
        <color rgb="FFFFEF9C"/>
      </colorScale>
    </cfRule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63:T563">
    <cfRule type="colorScale" priority="35">
      <colorScale>
        <cfvo type="num" val="1"/>
        <cfvo type="num" val="2"/>
        <color theme="8"/>
        <color theme="7" tint="0.39997558519241921"/>
      </colorScale>
    </cfRule>
    <cfRule type="colorScale" priority="36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563">
    <cfRule type="colorScale" priority="34">
      <colorScale>
        <cfvo type="num" val="10"/>
        <cfvo type="num" val="20"/>
        <color theme="8"/>
        <color theme="7" tint="0.39997558519241921"/>
      </colorScale>
    </cfRule>
  </conditionalFormatting>
  <conditionalFormatting sqref="X563 V563">
    <cfRule type="colorScale" priority="42">
      <colorScale>
        <cfvo type="formula" val="#REF!"/>
        <cfvo type="max"/>
        <color rgb="FF63BE7B"/>
        <color rgb="FFFCFCFF"/>
      </colorScale>
    </cfRule>
    <cfRule type="colorScale" priority="43">
      <colorScale>
        <cfvo type="min"/>
        <cfvo type="max"/>
        <color theme="0" tint="-0.499984740745262"/>
        <color rgb="FFFFEF9C"/>
      </colorScale>
    </cfRule>
    <cfRule type="colorScale" priority="44">
      <colorScale>
        <cfvo type="min"/>
        <cfvo type="max"/>
        <color theme="0" tint="-0.34998626667073579"/>
        <color rgb="FFFFEF9C"/>
      </colorScale>
    </cfRule>
    <cfRule type="colorScale" priority="45">
      <colorScale>
        <cfvo type="formula" val="$S$6"/>
        <cfvo type="formula" val="$T$6"/>
        <color rgb="FFFFEF9C"/>
        <color rgb="FF63BE7B"/>
      </colorScale>
    </cfRule>
    <cfRule type="colorScale" priority="46">
      <colorScale>
        <cfvo type="formula" val="$S$6"/>
        <cfvo type="max"/>
        <color rgb="FF00B050"/>
        <color rgb="FFFFEF9C"/>
      </colorScale>
    </cfRule>
    <cfRule type="colorScale" priority="47">
      <colorScale>
        <cfvo type="min"/>
        <cfvo type="max"/>
        <color rgb="FF63BE7B"/>
        <color rgb="FFFFEF9C"/>
      </colorScale>
    </cfRule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93:T593">
    <cfRule type="colorScale" priority="20">
      <colorScale>
        <cfvo type="num" val="1"/>
        <cfvo type="num" val="2"/>
        <color theme="8"/>
        <color theme="7" tint="0.39997558519241921"/>
      </colorScale>
    </cfRule>
    <cfRule type="colorScale" priority="21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593">
    <cfRule type="colorScale" priority="19">
      <colorScale>
        <cfvo type="num" val="10"/>
        <cfvo type="num" val="20"/>
        <color theme="8"/>
        <color theme="7" tint="0.39997558519241921"/>
      </colorScale>
    </cfRule>
  </conditionalFormatting>
  <conditionalFormatting sqref="X593 V593">
    <cfRule type="colorScale" priority="27">
      <colorScale>
        <cfvo type="formula" val="#REF!"/>
        <cfvo type="max"/>
        <color rgb="FF63BE7B"/>
        <color rgb="FFFCFCFF"/>
      </colorScale>
    </cfRule>
    <cfRule type="colorScale" priority="28">
      <colorScale>
        <cfvo type="min"/>
        <cfvo type="max"/>
        <color theme="0" tint="-0.499984740745262"/>
        <color rgb="FFFFEF9C"/>
      </colorScale>
    </cfRule>
    <cfRule type="colorScale" priority="29">
      <colorScale>
        <cfvo type="min"/>
        <cfvo type="max"/>
        <color theme="0" tint="-0.34998626667073579"/>
        <color rgb="FFFFEF9C"/>
      </colorScale>
    </cfRule>
    <cfRule type="colorScale" priority="30">
      <colorScale>
        <cfvo type="formula" val="$S$6"/>
        <cfvo type="formula" val="$T$6"/>
        <color rgb="FFFFEF9C"/>
        <color rgb="FF63BE7B"/>
      </colorScale>
    </cfRule>
    <cfRule type="colorScale" priority="31">
      <colorScale>
        <cfvo type="formula" val="$S$6"/>
        <cfvo type="max"/>
        <color rgb="FF00B050"/>
        <color rgb="FFFFEF9C"/>
      </colorScale>
    </cfRule>
    <cfRule type="colorScale" priority="32">
      <colorScale>
        <cfvo type="min"/>
        <cfvo type="max"/>
        <color rgb="FF63BE7B"/>
        <color rgb="FFFFEF9C"/>
      </colorScale>
    </cfRule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97:S697">
    <cfRule type="colorScale" priority="17">
      <colorScale>
        <cfvo type="num" val="1"/>
        <cfvo type="num" val="2"/>
        <color theme="8"/>
        <color theme="7" tint="0.39997558519241921"/>
      </colorScale>
    </cfRule>
    <cfRule type="colorScale" priority="18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S697">
    <cfRule type="colorScale" priority="16">
      <colorScale>
        <cfvo type="num" val="10"/>
        <cfvo type="num" val="20"/>
        <color theme="8"/>
        <color theme="7" tint="0.39997558519241921"/>
      </colorScale>
    </cfRule>
  </conditionalFormatting>
  <conditionalFormatting sqref="S441:T441">
    <cfRule type="colorScale" priority="2">
      <colorScale>
        <cfvo type="num" val="1"/>
        <cfvo type="num" val="2"/>
        <color theme="8"/>
        <color theme="7" tint="0.39997558519241921"/>
      </colorScale>
    </cfRule>
    <cfRule type="colorScale" priority="3">
      <colorScale>
        <cfvo type="num" val="&quot;$U$4&quot;"/>
        <cfvo type="num" val="&quot;0+$V$4&quot;"/>
        <color theme="8"/>
        <color theme="7" tint="0.39997558519241921"/>
      </colorScale>
    </cfRule>
  </conditionalFormatting>
  <conditionalFormatting sqref="T441">
    <cfRule type="colorScale" priority="1">
      <colorScale>
        <cfvo type="num" val="10"/>
        <cfvo type="num" val="20"/>
        <color theme="8"/>
        <color theme="7" tint="0.39997558519241921"/>
      </colorScale>
    </cfRule>
  </conditionalFormatting>
  <conditionalFormatting sqref="X441 V441">
    <cfRule type="colorScale" priority="9">
      <colorScale>
        <cfvo type="formula" val="#REF!"/>
        <cfvo type="max"/>
        <color rgb="FF63BE7B"/>
        <color rgb="FFFCFCFF"/>
      </colorScale>
    </cfRule>
    <cfRule type="colorScale" priority="10">
      <colorScale>
        <cfvo type="min"/>
        <cfvo type="max"/>
        <color theme="0" tint="-0.499984740745262"/>
        <color rgb="FFFFEF9C"/>
      </colorScale>
    </cfRule>
    <cfRule type="colorScale" priority="11">
      <colorScale>
        <cfvo type="min"/>
        <cfvo type="max"/>
        <color theme="0" tint="-0.34998626667073579"/>
        <color rgb="FFFFEF9C"/>
      </colorScale>
    </cfRule>
    <cfRule type="colorScale" priority="12">
      <colorScale>
        <cfvo type="formula" val="$S$6"/>
        <cfvo type="formula" val="$T$6"/>
        <color rgb="FFFFEF9C"/>
        <color rgb="FF63BE7B"/>
      </colorScale>
    </cfRule>
    <cfRule type="colorScale" priority="13">
      <colorScale>
        <cfvo type="formula" val="$S$6"/>
        <cfvo type="max"/>
        <color rgb="FF00B050"/>
        <color rgb="FFFFEF9C"/>
      </colorScale>
    </cfRule>
    <cfRule type="colorScale" priority="14">
      <colorScale>
        <cfvo type="min"/>
        <cfvo type="max"/>
        <color rgb="FF63BE7B"/>
        <color rgb="FFFFEF9C"/>
      </colorScale>
    </cfRule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38" fitToHeight="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57" operator="containsText" id="{12F55963-E966-401A-A88A-2524716BA446}">
            <xm:f>NOT(ISERROR(SEARCH($V$8,V38)))</xm:f>
            <xm:f>$V$8</xm:f>
            <x14:dxf>
              <fill>
                <patternFill>
                  <bgColor rgb="FF00B050"/>
                </patternFill>
              </fill>
            </x14:dxf>
          </x14:cfRule>
          <xm:sqref>V38:V54 V56:V105 V107:V127 V147:V359 V361:V412 V414:V429 V129:V145 V431:V440 V556:V562 V564:V592 V594:V622 V442:V554</xm:sqref>
        </x14:conditionalFormatting>
        <x14:conditionalFormatting xmlns:xm="http://schemas.microsoft.com/office/excel/2006/main">
          <x14:cfRule type="containsText" priority="256" operator="containsText" id="{3B543061-B773-42AF-8BF6-80DD8FB8F92C}">
            <xm:f>NOT(ISERROR(SEARCH($X$8,X38)))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X38:X54 X56:X105 X107:X127 X147:X359 X361:X412 X414:X429 X129:X145 X431:X440 X556:X562 X564:X592 X594:X622 X442:X554</xm:sqref>
        </x14:conditionalFormatting>
        <x14:conditionalFormatting xmlns:xm="http://schemas.microsoft.com/office/excel/2006/main">
          <x14:cfRule type="containsText" priority="255" operator="containsText" id="{E3BBD64B-D21A-4762-A1B9-7A39BD429DC8}">
            <xm:f>NOT(ISERROR(SEARCH($W$8,W38)))</xm:f>
            <xm:f>$W$8</xm:f>
            <x14:dxf>
              <fill>
                <patternFill>
                  <bgColor rgb="FFFF0000"/>
                </patternFill>
              </fill>
            </x14:dxf>
          </x14:cfRule>
          <xm:sqref>W38:W54 W56:W105 W107:W127 W147:W359 W361:W412 W414:W429 W129:W145 W431:W440 W556:W562 W564:W592 W594:W622 W442:W554</xm:sqref>
        </x14:conditionalFormatting>
        <x14:conditionalFormatting xmlns:xm="http://schemas.microsoft.com/office/excel/2006/main">
          <x14:cfRule type="containsText" priority="253" operator="containsText" id="{216937A5-F9F7-46E1-9F65-B86AB6DCDD46}">
            <xm:f>NOT(ISERROR(SEARCH($U$8,U38)))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54" operator="containsText" id="{5BFC8FDC-0347-4D6E-9435-CB064967F638}">
            <xm:f>NOT(ISERROR(SEARCH($W$8,U38)))</xm:f>
            <xm:f>$W$8</xm:f>
            <x14:dxf>
              <fill>
                <patternFill>
                  <bgColor rgb="FFFF0000"/>
                </patternFill>
              </fill>
            </x14:dxf>
          </x14:cfRule>
          <xm:sqref>U38:U54 U56:U105 U107:U127 U147:U359 U361:U412 U414:U429 U129:U145 U431:U440 U556:U562 U564:U592 U594:U622 U442:U554</xm:sqref>
        </x14:conditionalFormatting>
        <x14:conditionalFormatting xmlns:xm="http://schemas.microsoft.com/office/excel/2006/main">
          <x14:cfRule type="containsText" priority="242" operator="containsText" id="{5068E40C-4138-4BB2-AFA7-754DF6B9A718}">
            <xm:f>NOT(ISERROR(SEARCH($V$8,V625)))</xm:f>
            <xm:f>$V$8</xm:f>
            <x14:dxf>
              <fill>
                <patternFill>
                  <bgColor rgb="FF00B050"/>
                </patternFill>
              </fill>
            </x14:dxf>
          </x14:cfRule>
          <xm:sqref>V625:V649</xm:sqref>
        </x14:conditionalFormatting>
        <x14:conditionalFormatting xmlns:xm="http://schemas.microsoft.com/office/excel/2006/main">
          <x14:cfRule type="containsText" priority="241" operator="containsText" id="{20617468-1911-4F31-A8FF-8CF5A84715C9}">
            <xm:f>NOT(ISERROR(SEARCH($X$8,X625)))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X625:X649</xm:sqref>
        </x14:conditionalFormatting>
        <x14:conditionalFormatting xmlns:xm="http://schemas.microsoft.com/office/excel/2006/main">
          <x14:cfRule type="containsText" priority="240" operator="containsText" id="{CE60EFBF-4143-4A09-9AEC-7533C3D747CA}">
            <xm:f>NOT(ISERROR(SEARCH($W$8,W625)))</xm:f>
            <xm:f>$W$8</xm:f>
            <x14:dxf>
              <fill>
                <patternFill>
                  <bgColor rgb="FFFF0000"/>
                </patternFill>
              </fill>
            </x14:dxf>
          </x14:cfRule>
          <xm:sqref>W625:W649</xm:sqref>
        </x14:conditionalFormatting>
        <x14:conditionalFormatting xmlns:xm="http://schemas.microsoft.com/office/excel/2006/main">
          <x14:cfRule type="containsText" priority="238" operator="containsText" id="{0E43CBE9-EFD9-4BA2-9B6F-EB3277D8A7F2}">
            <xm:f>NOT(ISERROR(SEARCH($U$8,U625)))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39" operator="containsText" id="{621AF399-6DFB-41E0-8C72-C170626A8755}">
            <xm:f>NOT(ISERROR(SEARCH($W$8,U625)))</xm:f>
            <xm:f>$W$8</xm:f>
            <x14:dxf>
              <fill>
                <patternFill>
                  <bgColor rgb="FFFF0000"/>
                </patternFill>
              </fill>
            </x14:dxf>
          </x14:cfRule>
          <xm:sqref>U625:U649</xm:sqref>
        </x14:conditionalFormatting>
        <x14:conditionalFormatting xmlns:xm="http://schemas.microsoft.com/office/excel/2006/main">
          <x14:cfRule type="containsText" priority="227" operator="containsText" id="{DD0436D0-D244-435F-AF64-DCBD71F1D574}">
            <xm:f>NOT(ISERROR(SEARCH($V$8,V660)))</xm:f>
            <xm:f>$V$8</xm:f>
            <x14:dxf>
              <fill>
                <patternFill>
                  <bgColor rgb="FF00B050"/>
                </patternFill>
              </fill>
            </x14:dxf>
          </x14:cfRule>
          <xm:sqref>V660:V684</xm:sqref>
        </x14:conditionalFormatting>
        <x14:conditionalFormatting xmlns:xm="http://schemas.microsoft.com/office/excel/2006/main">
          <x14:cfRule type="containsText" priority="226" operator="containsText" id="{73B89D0F-7EFB-44BE-80A1-BFEA48200DAC}">
            <xm:f>NOT(ISERROR(SEARCH($X$8,X660)))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X660:X684</xm:sqref>
        </x14:conditionalFormatting>
        <x14:conditionalFormatting xmlns:xm="http://schemas.microsoft.com/office/excel/2006/main">
          <x14:cfRule type="containsText" priority="225" operator="containsText" id="{16D05686-AD40-409A-A422-217C3BBB0259}">
            <xm:f>NOT(ISERROR(SEARCH($W$8,W660)))</xm:f>
            <xm:f>$W$8</xm:f>
            <x14:dxf>
              <fill>
                <patternFill>
                  <bgColor rgb="FFFF0000"/>
                </patternFill>
              </fill>
            </x14:dxf>
          </x14:cfRule>
          <xm:sqref>W660:W684</xm:sqref>
        </x14:conditionalFormatting>
        <x14:conditionalFormatting xmlns:xm="http://schemas.microsoft.com/office/excel/2006/main">
          <x14:cfRule type="containsText" priority="223" operator="containsText" id="{A63F409A-814F-4521-A564-7760CAB995F5}">
            <xm:f>NOT(ISERROR(SEARCH($U$8,U660)))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24" operator="containsText" id="{36461A01-551F-42C0-B4C8-D724DBF58552}">
            <xm:f>NOT(ISERROR(SEARCH($W$8,U660)))</xm:f>
            <xm:f>$W$8</xm:f>
            <x14:dxf>
              <fill>
                <patternFill>
                  <bgColor rgb="FFFF0000"/>
                </patternFill>
              </fill>
            </x14:dxf>
          </x14:cfRule>
          <xm:sqref>U660:U684</xm:sqref>
        </x14:conditionalFormatting>
        <x14:conditionalFormatting xmlns:xm="http://schemas.microsoft.com/office/excel/2006/main">
          <x14:cfRule type="containsText" priority="209" operator="containsText" id="{DD84381F-6D6B-43BF-9614-B4A8767CA74C}">
            <xm:f>NOT(ISERROR(SEARCH($V$8,V55)))</xm:f>
            <xm:f>$V$8</xm:f>
            <x14:dxf>
              <fill>
                <patternFill>
                  <bgColor rgb="FF00B05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ontainsText" priority="208" operator="containsText" id="{D0D7C8DA-56BD-431B-B9CA-D834ACFA8091}">
            <xm:f>NOT(ISERROR(SEARCH($X$8,X55)))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X55</xm:sqref>
        </x14:conditionalFormatting>
        <x14:conditionalFormatting xmlns:xm="http://schemas.microsoft.com/office/excel/2006/main">
          <x14:cfRule type="containsText" priority="207" operator="containsText" id="{DFF07675-F7D8-4731-B30B-6D336EE043D4}">
            <xm:f>NOT(ISERROR(SEARCH($W$8,W55)))</xm:f>
            <xm:f>$W$8</xm:f>
            <x14:dxf>
              <fill>
                <patternFill>
                  <bgColor rgb="FFFF0000"/>
                </patternFill>
              </fill>
            </x14:dxf>
          </x14:cfRule>
          <xm:sqref>W55</xm:sqref>
        </x14:conditionalFormatting>
        <x14:conditionalFormatting xmlns:xm="http://schemas.microsoft.com/office/excel/2006/main">
          <x14:cfRule type="containsText" priority="205" operator="containsText" id="{4CC61E25-3149-444E-9C20-60C148C68CB3}">
            <xm:f>NOT(ISERROR(SEARCH($U$8,U55)))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06" operator="containsText" id="{58DBC856-6A10-4D86-99AA-A6539F47032B}">
            <xm:f>NOT(ISERROR(SEARCH($W$8,U55)))</xm:f>
            <xm:f>$W$8</xm:f>
            <x14:dxf>
              <fill>
                <patternFill>
                  <bgColor rgb="FFFF0000"/>
                </patternFill>
              </fill>
            </x14:dxf>
          </x14:cfRule>
          <xm:sqref>U55</xm:sqref>
        </x14:conditionalFormatting>
        <x14:conditionalFormatting xmlns:xm="http://schemas.microsoft.com/office/excel/2006/main">
          <x14:cfRule type="containsText" priority="194" operator="containsText" id="{A7A53CE2-8BC9-4870-867C-3D9688CBC26B}">
            <xm:f>NOT(ISERROR(SEARCH($V$8,V106)))</xm:f>
            <xm:f>$V$8</xm:f>
            <x14:dxf>
              <fill>
                <patternFill>
                  <bgColor rgb="FF00B050"/>
                </patternFill>
              </fill>
            </x14:dxf>
          </x14:cfRule>
          <xm:sqref>V106</xm:sqref>
        </x14:conditionalFormatting>
        <x14:conditionalFormatting xmlns:xm="http://schemas.microsoft.com/office/excel/2006/main">
          <x14:cfRule type="containsText" priority="193" operator="containsText" id="{B3984220-F8A5-400A-AD68-60FD8CE3CFC9}">
            <xm:f>NOT(ISERROR(SEARCH($X$8,X106)))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X106</xm:sqref>
        </x14:conditionalFormatting>
        <x14:conditionalFormatting xmlns:xm="http://schemas.microsoft.com/office/excel/2006/main">
          <x14:cfRule type="containsText" priority="192" operator="containsText" id="{F2837E23-00E8-40BE-BDF1-0A649B15BE8C}">
            <xm:f>NOT(ISERROR(SEARCH($W$8,W106)))</xm:f>
            <xm:f>$W$8</xm:f>
            <x14:dxf>
              <fill>
                <patternFill>
                  <bgColor rgb="FFFF0000"/>
                </patternFill>
              </fill>
            </x14:dxf>
          </x14:cfRule>
          <xm:sqref>W106</xm:sqref>
        </x14:conditionalFormatting>
        <x14:conditionalFormatting xmlns:xm="http://schemas.microsoft.com/office/excel/2006/main">
          <x14:cfRule type="containsText" priority="190" operator="containsText" id="{07E0DEC8-083E-4FD6-9AE3-AEBAD5AB5167}">
            <xm:f>NOT(ISERROR(SEARCH($U$8,U106)))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91" operator="containsText" id="{F0E31CAE-EFDF-40F9-AD93-9973E35DE548}">
            <xm:f>NOT(ISERROR(SEARCH($W$8,U106)))</xm:f>
            <xm:f>$W$8</xm:f>
            <x14:dxf>
              <fill>
                <patternFill>
                  <bgColor rgb="FFFF0000"/>
                </patternFill>
              </fill>
            </x14:dxf>
          </x14:cfRule>
          <xm:sqref>U106</xm:sqref>
        </x14:conditionalFormatting>
        <x14:conditionalFormatting xmlns:xm="http://schemas.microsoft.com/office/excel/2006/main">
          <x14:cfRule type="containsText" priority="179" operator="containsText" id="{6707CE7D-3D51-48A5-9223-95E372C5A270}">
            <xm:f>NOT(ISERROR(SEARCH($V$8,V146)))</xm:f>
            <xm:f>$V$8</xm:f>
            <x14:dxf>
              <fill>
                <patternFill>
                  <bgColor rgb="FF00B050"/>
                </patternFill>
              </fill>
            </x14:dxf>
          </x14:cfRule>
          <xm:sqref>V146</xm:sqref>
        </x14:conditionalFormatting>
        <x14:conditionalFormatting xmlns:xm="http://schemas.microsoft.com/office/excel/2006/main">
          <x14:cfRule type="containsText" priority="178" operator="containsText" id="{AA128894-0E9E-44C0-AB36-66AF887A376A}">
            <xm:f>NOT(ISERROR(SEARCH($X$8,X146)))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X146</xm:sqref>
        </x14:conditionalFormatting>
        <x14:conditionalFormatting xmlns:xm="http://schemas.microsoft.com/office/excel/2006/main">
          <x14:cfRule type="containsText" priority="177" operator="containsText" id="{D9FB843D-82AE-4DED-8334-AD587994BC2F}">
            <xm:f>NOT(ISERROR(SEARCH($W$8,W146)))</xm:f>
            <xm:f>$W$8</xm:f>
            <x14:dxf>
              <fill>
                <patternFill>
                  <bgColor rgb="FFFF0000"/>
                </patternFill>
              </fill>
            </x14:dxf>
          </x14:cfRule>
          <xm:sqref>W146</xm:sqref>
        </x14:conditionalFormatting>
        <x14:conditionalFormatting xmlns:xm="http://schemas.microsoft.com/office/excel/2006/main">
          <x14:cfRule type="containsText" priority="175" operator="containsText" id="{3F0F6820-77F2-4CB5-A07A-BF89DEE7E359}">
            <xm:f>NOT(ISERROR(SEARCH($U$8,U146)))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76" operator="containsText" id="{108228E3-5285-4E32-A647-85F5061C4E90}">
            <xm:f>NOT(ISERROR(SEARCH($W$8,U146)))</xm:f>
            <xm:f>$W$8</xm:f>
            <x14:dxf>
              <fill>
                <patternFill>
                  <bgColor rgb="FFFF0000"/>
                </patternFill>
              </fill>
            </x14:dxf>
          </x14:cfRule>
          <xm:sqref>U146</xm:sqref>
        </x14:conditionalFormatting>
        <x14:conditionalFormatting xmlns:xm="http://schemas.microsoft.com/office/excel/2006/main">
          <x14:cfRule type="containsText" priority="164" operator="containsText" id="{6D70C730-26C8-4FAB-B573-085DB401CBB5}">
            <xm:f>NOT(ISERROR(SEARCH($V$8,V360)))</xm:f>
            <xm:f>$V$8</xm:f>
            <x14:dxf>
              <fill>
                <patternFill>
                  <bgColor rgb="FF00B050"/>
                </patternFill>
              </fill>
            </x14:dxf>
          </x14:cfRule>
          <xm:sqref>V360</xm:sqref>
        </x14:conditionalFormatting>
        <x14:conditionalFormatting xmlns:xm="http://schemas.microsoft.com/office/excel/2006/main">
          <x14:cfRule type="containsText" priority="163" operator="containsText" id="{33FDD13A-03A8-42BB-98E7-7DF66A427838}">
            <xm:f>NOT(ISERROR(SEARCH($X$8,X360)))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X360</xm:sqref>
        </x14:conditionalFormatting>
        <x14:conditionalFormatting xmlns:xm="http://schemas.microsoft.com/office/excel/2006/main">
          <x14:cfRule type="containsText" priority="162" operator="containsText" id="{58243015-C5DA-439A-81F4-44383A165908}">
            <xm:f>NOT(ISERROR(SEARCH($W$8,W360)))</xm:f>
            <xm:f>$W$8</xm:f>
            <x14:dxf>
              <fill>
                <patternFill>
                  <bgColor rgb="FFFF0000"/>
                </patternFill>
              </fill>
            </x14:dxf>
          </x14:cfRule>
          <xm:sqref>W360</xm:sqref>
        </x14:conditionalFormatting>
        <x14:conditionalFormatting xmlns:xm="http://schemas.microsoft.com/office/excel/2006/main">
          <x14:cfRule type="containsText" priority="160" operator="containsText" id="{4FB0BA36-CED7-469C-A6D9-DC57CF1A79C9}">
            <xm:f>NOT(ISERROR(SEARCH($U$8,U360)))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61" operator="containsText" id="{71EFDB63-370C-4B21-9846-03973E46BF8D}">
            <xm:f>NOT(ISERROR(SEARCH($W$8,U360)))</xm:f>
            <xm:f>$W$8</xm:f>
            <x14:dxf>
              <fill>
                <patternFill>
                  <bgColor rgb="FFFF0000"/>
                </patternFill>
              </fill>
            </x14:dxf>
          </x14:cfRule>
          <xm:sqref>U360</xm:sqref>
        </x14:conditionalFormatting>
        <x14:conditionalFormatting xmlns:xm="http://schemas.microsoft.com/office/excel/2006/main">
          <x14:cfRule type="containsText" priority="149" operator="containsText" id="{BA5E9363-91AB-43E4-A006-A49D6A9F79EA}">
            <xm:f>NOT(ISERROR(SEARCH($V$8,V413)))</xm:f>
            <xm:f>$V$8</xm:f>
            <x14:dxf>
              <fill>
                <patternFill>
                  <bgColor rgb="FF00B050"/>
                </patternFill>
              </fill>
            </x14:dxf>
          </x14:cfRule>
          <xm:sqref>V413</xm:sqref>
        </x14:conditionalFormatting>
        <x14:conditionalFormatting xmlns:xm="http://schemas.microsoft.com/office/excel/2006/main">
          <x14:cfRule type="containsText" priority="148" operator="containsText" id="{DA3BF620-4B65-4375-B7AE-CE897CE7CACC}">
            <xm:f>NOT(ISERROR(SEARCH($X$8,X413)))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X413</xm:sqref>
        </x14:conditionalFormatting>
        <x14:conditionalFormatting xmlns:xm="http://schemas.microsoft.com/office/excel/2006/main">
          <x14:cfRule type="containsText" priority="147" operator="containsText" id="{83D59128-2E5C-49C8-9970-F14C285D70A8}">
            <xm:f>NOT(ISERROR(SEARCH($W$8,W413)))</xm:f>
            <xm:f>$W$8</xm:f>
            <x14:dxf>
              <fill>
                <patternFill>
                  <bgColor rgb="FFFF0000"/>
                </patternFill>
              </fill>
            </x14:dxf>
          </x14:cfRule>
          <xm:sqref>W413</xm:sqref>
        </x14:conditionalFormatting>
        <x14:conditionalFormatting xmlns:xm="http://schemas.microsoft.com/office/excel/2006/main">
          <x14:cfRule type="containsText" priority="145" operator="containsText" id="{031609DA-75B2-4B8C-BC58-384B3072644E}">
            <xm:f>NOT(ISERROR(SEARCH($U$8,U413)))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46" operator="containsText" id="{F68C5D37-8C2F-4C35-882B-726766B0A0CA}">
            <xm:f>NOT(ISERROR(SEARCH($W$8,U413)))</xm:f>
            <xm:f>$W$8</xm:f>
            <x14:dxf>
              <fill>
                <patternFill>
                  <bgColor rgb="FFFF0000"/>
                </patternFill>
              </fill>
            </x14:dxf>
          </x14:cfRule>
          <xm:sqref>U413</xm:sqref>
        </x14:conditionalFormatting>
        <x14:conditionalFormatting xmlns:xm="http://schemas.microsoft.com/office/excel/2006/main">
          <x14:cfRule type="containsText" priority="134" operator="containsText" id="{002FF0DA-DD66-4DBB-A687-504B571DD4D2}">
            <xm:f>NOT(ISERROR(SEARCH($V$8,V12)))</xm:f>
            <xm:f>$V$8</xm:f>
            <x14:dxf>
              <fill>
                <patternFill>
                  <bgColor rgb="FF00B050"/>
                </patternFill>
              </fill>
            </x14:dxf>
          </x14:cfRule>
          <xm:sqref>V12:V35</xm:sqref>
        </x14:conditionalFormatting>
        <x14:conditionalFormatting xmlns:xm="http://schemas.microsoft.com/office/excel/2006/main">
          <x14:cfRule type="containsText" priority="133" operator="containsText" id="{5A756BF7-C235-425E-A702-D5F94329D132}">
            <xm:f>NOT(ISERROR(SEARCH($X$8,X12)))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X12:X35</xm:sqref>
        </x14:conditionalFormatting>
        <x14:conditionalFormatting xmlns:xm="http://schemas.microsoft.com/office/excel/2006/main">
          <x14:cfRule type="containsText" priority="132" operator="containsText" id="{7D6BA1EC-7619-4B2C-92D7-AF241A5AC797}">
            <xm:f>NOT(ISERROR(SEARCH($W$8,W12)))</xm:f>
            <xm:f>$W$8</xm:f>
            <x14:dxf>
              <fill>
                <patternFill>
                  <bgColor rgb="FFFF0000"/>
                </patternFill>
              </fill>
            </x14:dxf>
          </x14:cfRule>
          <xm:sqref>W12:W35</xm:sqref>
        </x14:conditionalFormatting>
        <x14:conditionalFormatting xmlns:xm="http://schemas.microsoft.com/office/excel/2006/main">
          <x14:cfRule type="containsText" priority="130" operator="containsText" id="{FB07CB67-9C69-4868-868D-52BE8A6FA3A7}">
            <xm:f>NOT(ISERROR(SEARCH($U$8,U12)))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31" operator="containsText" id="{13CAD761-E049-44B8-A918-DAC70FB00FDA}">
            <xm:f>NOT(ISERROR(SEARCH($W$8,U12)))</xm:f>
            <xm:f>$W$8</xm:f>
            <x14:dxf>
              <fill>
                <patternFill>
                  <bgColor rgb="FFFF0000"/>
                </patternFill>
              </fill>
            </x14:dxf>
          </x14:cfRule>
          <xm:sqref>U12:U35</xm:sqref>
        </x14:conditionalFormatting>
        <x14:conditionalFormatting xmlns:xm="http://schemas.microsoft.com/office/excel/2006/main">
          <x14:cfRule type="containsText" priority="119" operator="containsText" id="{BD9C9811-819F-419F-84EE-F0AB230C1B6B}">
            <xm:f>NOT(ISERROR(SEARCH($V$8,V652)))</xm:f>
            <xm:f>$V$8</xm:f>
            <x14:dxf>
              <fill>
                <patternFill>
                  <bgColor rgb="FF00B050"/>
                </patternFill>
              </fill>
            </x14:dxf>
          </x14:cfRule>
          <xm:sqref>V652:V657</xm:sqref>
        </x14:conditionalFormatting>
        <x14:conditionalFormatting xmlns:xm="http://schemas.microsoft.com/office/excel/2006/main">
          <x14:cfRule type="containsText" priority="118" operator="containsText" id="{409735C4-D322-40F4-8DEC-07B867ED2A7B}">
            <xm:f>NOT(ISERROR(SEARCH($X$8,X652)))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X652:X657</xm:sqref>
        </x14:conditionalFormatting>
        <x14:conditionalFormatting xmlns:xm="http://schemas.microsoft.com/office/excel/2006/main">
          <x14:cfRule type="containsText" priority="117" operator="containsText" id="{F75AE101-0964-483B-AA1D-1808CA73F93C}">
            <xm:f>NOT(ISERROR(SEARCH($W$8,W652)))</xm:f>
            <xm:f>$W$8</xm:f>
            <x14:dxf>
              <fill>
                <patternFill>
                  <bgColor rgb="FFFF0000"/>
                </patternFill>
              </fill>
            </x14:dxf>
          </x14:cfRule>
          <xm:sqref>W652:W657</xm:sqref>
        </x14:conditionalFormatting>
        <x14:conditionalFormatting xmlns:xm="http://schemas.microsoft.com/office/excel/2006/main">
          <x14:cfRule type="containsText" priority="115" operator="containsText" id="{97094F03-71F8-4996-B0C4-B356AA8A31C8}">
            <xm:f>NOT(ISERROR(SEARCH($U$8,U652)))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16" operator="containsText" id="{40B38A2F-B181-4C73-9104-577A1E12D322}">
            <xm:f>NOT(ISERROR(SEARCH($W$8,U652)))</xm:f>
            <xm:f>$W$8</xm:f>
            <x14:dxf>
              <fill>
                <patternFill>
                  <bgColor rgb="FFFF0000"/>
                </patternFill>
              </fill>
            </x14:dxf>
          </x14:cfRule>
          <xm:sqref>U652:U657</xm:sqref>
        </x14:conditionalFormatting>
        <x14:conditionalFormatting xmlns:xm="http://schemas.microsoft.com/office/excel/2006/main">
          <x14:cfRule type="containsText" priority="104" operator="containsText" id="{F50365B2-D207-4EE5-8CCA-72FFB10362C8}">
            <xm:f>NOT(ISERROR(SEARCH($V$8,V687)))</xm:f>
            <xm:f>$V$8</xm:f>
            <x14:dxf>
              <fill>
                <patternFill>
                  <bgColor rgb="FF00B050"/>
                </patternFill>
              </fill>
            </x14:dxf>
          </x14:cfRule>
          <xm:sqref>V687:V693</xm:sqref>
        </x14:conditionalFormatting>
        <x14:conditionalFormatting xmlns:xm="http://schemas.microsoft.com/office/excel/2006/main">
          <x14:cfRule type="containsText" priority="103" operator="containsText" id="{4284EA94-65C3-4B03-AE33-E835B534E516}">
            <xm:f>NOT(ISERROR(SEARCH($X$8,X687)))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X687:X693</xm:sqref>
        </x14:conditionalFormatting>
        <x14:conditionalFormatting xmlns:xm="http://schemas.microsoft.com/office/excel/2006/main">
          <x14:cfRule type="containsText" priority="102" operator="containsText" id="{0768BA6A-1860-48BC-83BC-E2BD51F68BBD}">
            <xm:f>NOT(ISERROR(SEARCH($W$8,W687)))</xm:f>
            <xm:f>$W$8</xm:f>
            <x14:dxf>
              <fill>
                <patternFill>
                  <bgColor rgb="FFFF0000"/>
                </patternFill>
              </fill>
            </x14:dxf>
          </x14:cfRule>
          <xm:sqref>W687:W693</xm:sqref>
        </x14:conditionalFormatting>
        <x14:conditionalFormatting xmlns:xm="http://schemas.microsoft.com/office/excel/2006/main">
          <x14:cfRule type="containsText" priority="100" operator="containsText" id="{F1D19942-D0E1-45B5-AF91-7F5FC7985E26}">
            <xm:f>NOT(ISERROR(SEARCH($U$8,U687)))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01" operator="containsText" id="{011AC4D2-3C23-48DF-8ABE-F8989A009845}">
            <xm:f>NOT(ISERROR(SEARCH($W$8,U687)))</xm:f>
            <xm:f>$W$8</xm:f>
            <x14:dxf>
              <fill>
                <patternFill>
                  <bgColor rgb="FFFF0000"/>
                </patternFill>
              </fill>
            </x14:dxf>
          </x14:cfRule>
          <xm:sqref>U687:U693</xm:sqref>
        </x14:conditionalFormatting>
        <x14:conditionalFormatting xmlns:xm="http://schemas.microsoft.com/office/excel/2006/main">
          <x14:cfRule type="containsText" priority="86" operator="containsText" id="{D65DEAA2-BA71-48DF-AE7F-9119CBBD2C2B}">
            <xm:f>NOT(ISERROR(SEARCH($V$8,V128)))</xm:f>
            <xm:f>$V$8</xm:f>
            <x14:dxf>
              <fill>
                <patternFill>
                  <bgColor rgb="FF00B050"/>
                </patternFill>
              </fill>
            </x14:dxf>
          </x14:cfRule>
          <xm:sqref>V128</xm:sqref>
        </x14:conditionalFormatting>
        <x14:conditionalFormatting xmlns:xm="http://schemas.microsoft.com/office/excel/2006/main">
          <x14:cfRule type="containsText" priority="85" operator="containsText" id="{547D0C06-7225-4E6B-ABC3-90EFB0FC60AD}">
            <xm:f>NOT(ISERROR(SEARCH($X$8,X128)))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X128</xm:sqref>
        </x14:conditionalFormatting>
        <x14:conditionalFormatting xmlns:xm="http://schemas.microsoft.com/office/excel/2006/main">
          <x14:cfRule type="containsText" priority="84" operator="containsText" id="{507B8CD8-5725-4474-BB55-DB33EE8CE13E}">
            <xm:f>NOT(ISERROR(SEARCH($W$8,W128)))</xm:f>
            <xm:f>$W$8</xm:f>
            <x14:dxf>
              <fill>
                <patternFill>
                  <bgColor rgb="FFFF0000"/>
                </patternFill>
              </fill>
            </x14:dxf>
          </x14:cfRule>
          <xm:sqref>W128</xm:sqref>
        </x14:conditionalFormatting>
        <x14:conditionalFormatting xmlns:xm="http://schemas.microsoft.com/office/excel/2006/main">
          <x14:cfRule type="containsText" priority="82" operator="containsText" id="{55E22B08-B5F7-4F3F-B064-D9E8966D2079}">
            <xm:f>NOT(ISERROR(SEARCH($U$8,U128)))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83" operator="containsText" id="{B632397D-F79F-402F-8047-5BD4CA4D9EB5}">
            <xm:f>NOT(ISERROR(SEARCH($W$8,U128)))</xm:f>
            <xm:f>$W$8</xm:f>
            <x14:dxf>
              <fill>
                <patternFill>
                  <bgColor rgb="FFFF0000"/>
                </patternFill>
              </fill>
            </x14:dxf>
          </x14:cfRule>
          <xm:sqref>U128</xm:sqref>
        </x14:conditionalFormatting>
        <x14:conditionalFormatting xmlns:xm="http://schemas.microsoft.com/office/excel/2006/main">
          <x14:cfRule type="containsText" priority="71" operator="containsText" id="{6EDBCE7F-A787-4CDB-BC3B-8A07CE3801EF}">
            <xm:f>NOT(ISERROR(SEARCH($V$8,V430)))</xm:f>
            <xm:f>$V$8</xm:f>
            <x14:dxf>
              <fill>
                <patternFill>
                  <bgColor rgb="FF00B050"/>
                </patternFill>
              </fill>
            </x14:dxf>
          </x14:cfRule>
          <xm:sqref>V430</xm:sqref>
        </x14:conditionalFormatting>
        <x14:conditionalFormatting xmlns:xm="http://schemas.microsoft.com/office/excel/2006/main">
          <x14:cfRule type="containsText" priority="70" operator="containsText" id="{EED1C0D2-6DAE-48C0-AFF9-ED9FE49D7973}">
            <xm:f>NOT(ISERROR(SEARCH($X$8,X430)))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X430</xm:sqref>
        </x14:conditionalFormatting>
        <x14:conditionalFormatting xmlns:xm="http://schemas.microsoft.com/office/excel/2006/main">
          <x14:cfRule type="containsText" priority="69" operator="containsText" id="{EC3F6C44-FA68-41E8-8EDB-82812907B496}">
            <xm:f>NOT(ISERROR(SEARCH($W$8,W430)))</xm:f>
            <xm:f>$W$8</xm:f>
            <x14:dxf>
              <fill>
                <patternFill>
                  <bgColor rgb="FFFF0000"/>
                </patternFill>
              </fill>
            </x14:dxf>
          </x14:cfRule>
          <xm:sqref>W430</xm:sqref>
        </x14:conditionalFormatting>
        <x14:conditionalFormatting xmlns:xm="http://schemas.microsoft.com/office/excel/2006/main">
          <x14:cfRule type="containsText" priority="67" operator="containsText" id="{C5899DB3-EB90-498C-9BF6-F4690FA5485F}">
            <xm:f>NOT(ISERROR(SEARCH($U$8,U430)))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68" operator="containsText" id="{EB84008C-2413-48A2-836A-B4909CAC1221}">
            <xm:f>NOT(ISERROR(SEARCH($W$8,U430)))</xm:f>
            <xm:f>$W$8</xm:f>
            <x14:dxf>
              <fill>
                <patternFill>
                  <bgColor rgb="FFFF0000"/>
                </patternFill>
              </fill>
            </x14:dxf>
          </x14:cfRule>
          <xm:sqref>U430</xm:sqref>
        </x14:conditionalFormatting>
        <x14:conditionalFormatting xmlns:xm="http://schemas.microsoft.com/office/excel/2006/main">
          <x14:cfRule type="containsText" priority="56" operator="containsText" id="{389389EE-B492-4597-9C98-944022EC33FA}">
            <xm:f>NOT(ISERROR(SEARCH($V$8,V555)))</xm:f>
            <xm:f>$V$8</xm:f>
            <x14:dxf>
              <fill>
                <patternFill>
                  <bgColor rgb="FF00B050"/>
                </patternFill>
              </fill>
            </x14:dxf>
          </x14:cfRule>
          <xm:sqref>V555</xm:sqref>
        </x14:conditionalFormatting>
        <x14:conditionalFormatting xmlns:xm="http://schemas.microsoft.com/office/excel/2006/main">
          <x14:cfRule type="containsText" priority="55" operator="containsText" id="{C6D28677-87C8-4FBC-9D66-2D445A83DB71}">
            <xm:f>NOT(ISERROR(SEARCH($X$8,X555)))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X555</xm:sqref>
        </x14:conditionalFormatting>
        <x14:conditionalFormatting xmlns:xm="http://schemas.microsoft.com/office/excel/2006/main">
          <x14:cfRule type="containsText" priority="54" operator="containsText" id="{7F454D1B-AF80-42E2-9193-A89865A1F3C1}">
            <xm:f>NOT(ISERROR(SEARCH($W$8,W555)))</xm:f>
            <xm:f>$W$8</xm:f>
            <x14:dxf>
              <fill>
                <patternFill>
                  <bgColor rgb="FFFF0000"/>
                </patternFill>
              </fill>
            </x14:dxf>
          </x14:cfRule>
          <xm:sqref>W555</xm:sqref>
        </x14:conditionalFormatting>
        <x14:conditionalFormatting xmlns:xm="http://schemas.microsoft.com/office/excel/2006/main">
          <x14:cfRule type="containsText" priority="52" operator="containsText" id="{11A9FF44-FD7E-44B3-A9F4-29246B7E141C}">
            <xm:f>NOT(ISERROR(SEARCH($U$8,U555)))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53" operator="containsText" id="{BDD8FC96-AE7B-4B83-855A-233CAF2B7046}">
            <xm:f>NOT(ISERROR(SEARCH($W$8,U555)))</xm:f>
            <xm:f>$W$8</xm:f>
            <x14:dxf>
              <fill>
                <patternFill>
                  <bgColor rgb="FFFF0000"/>
                </patternFill>
              </fill>
            </x14:dxf>
          </x14:cfRule>
          <xm:sqref>U555</xm:sqref>
        </x14:conditionalFormatting>
        <x14:conditionalFormatting xmlns:xm="http://schemas.microsoft.com/office/excel/2006/main">
          <x14:cfRule type="containsText" priority="41" operator="containsText" id="{C6F9B75E-32C7-485F-8D75-FC4C315E468A}">
            <xm:f>NOT(ISERROR(SEARCH($V$8,V563)))</xm:f>
            <xm:f>$V$8</xm:f>
            <x14:dxf>
              <fill>
                <patternFill>
                  <bgColor rgb="FF00B050"/>
                </patternFill>
              </fill>
            </x14:dxf>
          </x14:cfRule>
          <xm:sqref>V563</xm:sqref>
        </x14:conditionalFormatting>
        <x14:conditionalFormatting xmlns:xm="http://schemas.microsoft.com/office/excel/2006/main">
          <x14:cfRule type="containsText" priority="40" operator="containsText" id="{902A1687-DCD5-4299-A8DE-87CC8124997D}">
            <xm:f>NOT(ISERROR(SEARCH($X$8,X563)))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X563</xm:sqref>
        </x14:conditionalFormatting>
        <x14:conditionalFormatting xmlns:xm="http://schemas.microsoft.com/office/excel/2006/main">
          <x14:cfRule type="containsText" priority="39" operator="containsText" id="{457C2A5E-50C5-4EB1-823B-ED6CD659CAA9}">
            <xm:f>NOT(ISERROR(SEARCH($W$8,W563)))</xm:f>
            <xm:f>$W$8</xm:f>
            <x14:dxf>
              <fill>
                <patternFill>
                  <bgColor rgb="FFFF0000"/>
                </patternFill>
              </fill>
            </x14:dxf>
          </x14:cfRule>
          <xm:sqref>W563</xm:sqref>
        </x14:conditionalFormatting>
        <x14:conditionalFormatting xmlns:xm="http://schemas.microsoft.com/office/excel/2006/main">
          <x14:cfRule type="containsText" priority="37" operator="containsText" id="{D4F61B73-1F0A-427F-A35C-7D890D678014}">
            <xm:f>NOT(ISERROR(SEARCH($U$8,U563)))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38" operator="containsText" id="{527971E7-FED5-4E9C-BC4B-B6593BBBAFFE}">
            <xm:f>NOT(ISERROR(SEARCH($W$8,U563)))</xm:f>
            <xm:f>$W$8</xm:f>
            <x14:dxf>
              <fill>
                <patternFill>
                  <bgColor rgb="FFFF0000"/>
                </patternFill>
              </fill>
            </x14:dxf>
          </x14:cfRule>
          <xm:sqref>U563</xm:sqref>
        </x14:conditionalFormatting>
        <x14:conditionalFormatting xmlns:xm="http://schemas.microsoft.com/office/excel/2006/main">
          <x14:cfRule type="containsText" priority="26" operator="containsText" id="{97D1ACE1-036C-491C-BBCC-974766A6E76A}">
            <xm:f>NOT(ISERROR(SEARCH($V$8,V593)))</xm:f>
            <xm:f>$V$8</xm:f>
            <x14:dxf>
              <fill>
                <patternFill>
                  <bgColor rgb="FF00B050"/>
                </patternFill>
              </fill>
            </x14:dxf>
          </x14:cfRule>
          <xm:sqref>V593</xm:sqref>
        </x14:conditionalFormatting>
        <x14:conditionalFormatting xmlns:xm="http://schemas.microsoft.com/office/excel/2006/main">
          <x14:cfRule type="containsText" priority="25" operator="containsText" id="{724B9999-6639-4FB9-8C89-7C3474C22893}">
            <xm:f>NOT(ISERROR(SEARCH($X$8,X593)))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X593</xm:sqref>
        </x14:conditionalFormatting>
        <x14:conditionalFormatting xmlns:xm="http://schemas.microsoft.com/office/excel/2006/main">
          <x14:cfRule type="containsText" priority="24" operator="containsText" id="{9423DF23-1CC6-4913-8695-73F25A77AF71}">
            <xm:f>NOT(ISERROR(SEARCH($W$8,W593)))</xm:f>
            <xm:f>$W$8</xm:f>
            <x14:dxf>
              <fill>
                <patternFill>
                  <bgColor rgb="FFFF0000"/>
                </patternFill>
              </fill>
            </x14:dxf>
          </x14:cfRule>
          <xm:sqref>W593</xm:sqref>
        </x14:conditionalFormatting>
        <x14:conditionalFormatting xmlns:xm="http://schemas.microsoft.com/office/excel/2006/main">
          <x14:cfRule type="containsText" priority="22" operator="containsText" id="{4A611E7D-7EB1-482F-964E-B90993A8D8EF}">
            <xm:f>NOT(ISERROR(SEARCH($U$8,U593)))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3" operator="containsText" id="{14C6F894-958B-4962-BAD6-51476E7ED309}">
            <xm:f>NOT(ISERROR(SEARCH($W$8,U593)))</xm:f>
            <xm:f>$W$8</xm:f>
            <x14:dxf>
              <fill>
                <patternFill>
                  <bgColor rgb="FFFF0000"/>
                </patternFill>
              </fill>
            </x14:dxf>
          </x14:cfRule>
          <xm:sqref>U593</xm:sqref>
        </x14:conditionalFormatting>
        <x14:conditionalFormatting xmlns:xm="http://schemas.microsoft.com/office/excel/2006/main">
          <x14:cfRule type="containsText" priority="8" operator="containsText" id="{6C0967D0-69F7-4FFC-A557-75F9EE66540F}">
            <xm:f>NOT(ISERROR(SEARCH($V$8,V441)))</xm:f>
            <xm:f>$V$8</xm:f>
            <x14:dxf>
              <fill>
                <patternFill>
                  <bgColor rgb="FF00B050"/>
                </patternFill>
              </fill>
            </x14:dxf>
          </x14:cfRule>
          <xm:sqref>V441</xm:sqref>
        </x14:conditionalFormatting>
        <x14:conditionalFormatting xmlns:xm="http://schemas.microsoft.com/office/excel/2006/main">
          <x14:cfRule type="containsText" priority="7" operator="containsText" id="{4838EA30-5017-46FC-9AEF-29BF5581D5E8}">
            <xm:f>NOT(ISERROR(SEARCH($X$8,X441)))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X441</xm:sqref>
        </x14:conditionalFormatting>
        <x14:conditionalFormatting xmlns:xm="http://schemas.microsoft.com/office/excel/2006/main">
          <x14:cfRule type="containsText" priority="6" operator="containsText" id="{06C64E7A-E3A9-42E0-A84B-CCF53AF820E6}">
            <xm:f>NOT(ISERROR(SEARCH($W$8,W441)))</xm:f>
            <xm:f>$W$8</xm:f>
            <x14:dxf>
              <fill>
                <patternFill>
                  <bgColor rgb="FFFF0000"/>
                </patternFill>
              </fill>
            </x14:dxf>
          </x14:cfRule>
          <xm:sqref>W441</xm:sqref>
        </x14:conditionalFormatting>
        <x14:conditionalFormatting xmlns:xm="http://schemas.microsoft.com/office/excel/2006/main">
          <x14:cfRule type="containsText" priority="4" operator="containsText" id="{663D458C-712F-428B-BDD3-1F476C2335AB}">
            <xm:f>NOT(ISERROR(SEARCH($U$8,U441)))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5" operator="containsText" id="{6FF878AA-46FE-45DC-883B-989B6FDFCAF9}">
            <xm:f>NOT(ISERROR(SEARCH($W$8,U441)))</xm:f>
            <xm:f>$W$8</xm:f>
            <x14:dxf>
              <fill>
                <patternFill>
                  <bgColor rgb="FFFF0000"/>
                </patternFill>
              </fill>
            </x14:dxf>
          </x14:cfRule>
          <xm:sqref>U441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BJ758"/>
  <sheetViews>
    <sheetView tabSelected="1" showOutlineSymbols="0" topLeftCell="A211" zoomScale="80" zoomScaleNormal="80" workbookViewId="0">
      <selection activeCell="C215" sqref="C215"/>
    </sheetView>
  </sheetViews>
  <sheetFormatPr defaultRowHeight="15" outlineLevelRow="2" outlineLevelCol="1" x14ac:dyDescent="0.25"/>
  <cols>
    <col min="1" max="1" width="1.140625" style="77" customWidth="1"/>
    <col min="2" max="2" width="4.7109375" style="77" customWidth="1"/>
    <col min="3" max="3" width="42.140625" style="197" customWidth="1"/>
    <col min="4" max="4" width="1.42578125" style="77" customWidth="1"/>
    <col min="5" max="5" width="13.5703125" style="78" customWidth="1"/>
    <col min="6" max="6" width="11" style="78" customWidth="1"/>
    <col min="7" max="7" width="12.5703125" style="78" customWidth="1"/>
    <col min="8" max="8" width="10" style="78" customWidth="1"/>
    <col min="9" max="9" width="13" style="78" customWidth="1"/>
    <col min="10" max="10" width="0.85546875" style="77" customWidth="1"/>
    <col min="11" max="14" width="6.5703125" style="82" customWidth="1" outlineLevel="1"/>
    <col min="15" max="15" width="2.85546875" customWidth="1"/>
    <col min="16" max="16" width="4.7109375" style="77" customWidth="1"/>
    <col min="17" max="17" width="5" style="77" customWidth="1"/>
    <col min="18" max="46" width="9.140625" style="77"/>
    <col min="47" max="47" width="7.85546875" style="77" customWidth="1"/>
    <col min="48" max="16384" width="9.140625" style="77"/>
  </cols>
  <sheetData>
    <row r="1" spans="1:62" x14ac:dyDescent="0.25">
      <c r="K1" s="97"/>
      <c r="L1" s="97"/>
      <c r="M1" s="97"/>
      <c r="N1" s="97"/>
      <c r="O1" s="78"/>
    </row>
    <row r="2" spans="1:62" ht="27" x14ac:dyDescent="0.25">
      <c r="B2" s="94" t="s">
        <v>857</v>
      </c>
      <c r="C2" s="198"/>
      <c r="D2" s="85"/>
      <c r="E2" s="85"/>
      <c r="F2" s="85"/>
      <c r="G2" s="85"/>
      <c r="H2" s="85"/>
      <c r="I2" s="85"/>
      <c r="J2" s="85"/>
      <c r="K2" s="98"/>
      <c r="L2" s="98"/>
      <c r="M2" s="98"/>
      <c r="N2" s="98"/>
      <c r="O2" s="85"/>
      <c r="P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</row>
    <row r="3" spans="1:62" ht="22.5" x14ac:dyDescent="0.25">
      <c r="B3" s="83"/>
      <c r="C3" s="199"/>
      <c r="D3" s="83"/>
      <c r="E3" s="83"/>
      <c r="F3" s="83"/>
      <c r="G3" s="83"/>
      <c r="H3" s="83"/>
      <c r="I3" s="83"/>
      <c r="J3" s="83"/>
      <c r="K3" s="97"/>
      <c r="L3" s="97"/>
      <c r="M3" s="97"/>
      <c r="N3" s="97"/>
      <c r="O3" s="78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</row>
    <row r="4" spans="1:62" ht="25.5" x14ac:dyDescent="0.35">
      <c r="C4" s="200"/>
      <c r="E4" s="84"/>
      <c r="G4" s="84"/>
      <c r="H4" s="84"/>
      <c r="I4" s="84"/>
      <c r="K4" s="97"/>
      <c r="L4" s="97"/>
      <c r="M4" s="97"/>
      <c r="N4" s="97"/>
      <c r="O4" s="78"/>
      <c r="AC4" s="165"/>
    </row>
    <row r="5" spans="1:62" ht="51" x14ac:dyDescent="0.25">
      <c r="B5" s="79" t="s">
        <v>2</v>
      </c>
      <c r="C5" s="201" t="s">
        <v>0</v>
      </c>
      <c r="E5" s="18" t="s">
        <v>36</v>
      </c>
      <c r="F5" s="18" t="s">
        <v>35</v>
      </c>
      <c r="G5" s="18" t="s">
        <v>34</v>
      </c>
      <c r="H5" s="76" t="str">
        <f>'ЕФЕКТИВНІСТЬ 2018 рік'!R7</f>
        <v>ЕВ+П</v>
      </c>
      <c r="I5" s="76" t="s">
        <v>17</v>
      </c>
      <c r="K5" s="97"/>
      <c r="L5" s="97"/>
      <c r="M5" s="97"/>
      <c r="N5" s="97"/>
      <c r="O5" s="78"/>
      <c r="Q5" s="95" t="s">
        <v>37</v>
      </c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G5" s="95" t="s">
        <v>38</v>
      </c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W5" s="95" t="s">
        <v>811</v>
      </c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</row>
    <row r="6" spans="1:62" s="86" customFormat="1" ht="11.25" customHeight="1" x14ac:dyDescent="0.4">
      <c r="A6" s="88"/>
      <c r="B6" s="89"/>
      <c r="C6" s="202"/>
      <c r="D6" s="90"/>
      <c r="E6" s="91"/>
      <c r="F6" s="92"/>
      <c r="G6" s="92"/>
      <c r="H6" s="93"/>
      <c r="I6" s="93"/>
      <c r="K6" s="97"/>
      <c r="L6" s="97"/>
      <c r="M6" s="97"/>
      <c r="N6" s="97"/>
      <c r="O6" s="78"/>
    </row>
    <row r="7" spans="1:62" s="86" customFormat="1" ht="6.75" customHeight="1" x14ac:dyDescent="0.4">
      <c r="A7" s="88"/>
      <c r="B7" s="89"/>
      <c r="C7" s="202"/>
      <c r="D7" s="90"/>
      <c r="E7" s="91"/>
      <c r="F7" s="92"/>
      <c r="G7" s="92"/>
      <c r="H7" s="93"/>
      <c r="I7" s="93"/>
      <c r="K7" s="97"/>
      <c r="L7" s="97"/>
      <c r="M7" s="97"/>
      <c r="N7" s="97"/>
      <c r="O7"/>
    </row>
    <row r="8" spans="1:62" ht="30.75" x14ac:dyDescent="0.45">
      <c r="A8" s="87"/>
      <c r="B8" s="37" t="s">
        <v>40</v>
      </c>
      <c r="C8" s="203" t="s">
        <v>22</v>
      </c>
      <c r="E8" s="80">
        <f>SUM(E9:E32)</f>
        <v>1657105.7000000002</v>
      </c>
      <c r="F8" s="72">
        <f>SUM(F9:F32)</f>
        <v>227583.9</v>
      </c>
      <c r="G8" s="80">
        <f>SUM(G9:G32)</f>
        <v>674.30000000000007</v>
      </c>
      <c r="H8" s="74"/>
      <c r="I8" s="74"/>
      <c r="K8" s="99"/>
      <c r="L8" s="99"/>
      <c r="M8" s="99"/>
      <c r="N8" s="99"/>
    </row>
    <row r="9" spans="1:62" x14ac:dyDescent="0.25">
      <c r="B9" s="2">
        <v>1</v>
      </c>
      <c r="C9" s="196" t="str">
        <f>'ЕФЕКТИВНІСТЬ 2018 рік'!C12</f>
        <v>Вінницький апеляційний суд</v>
      </c>
      <c r="E9" s="189">
        <f>'ЕФЕКТИВНІСТЬ 2018 рік'!K12</f>
        <v>68756</v>
      </c>
      <c r="F9" s="190">
        <f>'ЕФЕКТИВНІСТЬ 2018 рік'!E12</f>
        <v>13203.74</v>
      </c>
      <c r="G9" s="189">
        <f>'ЕФЕКТИВНІСТЬ 2018 рік'!N12</f>
        <v>30.8</v>
      </c>
      <c r="H9" s="64">
        <f>'ЕФЕКТИВНІСТЬ 2018 рік'!R12</f>
        <v>1.87</v>
      </c>
      <c r="I9" s="64">
        <f>'ЕФЕКТИВНІСТЬ 2018 рік'!Q12</f>
        <v>0.68</v>
      </c>
      <c r="K9" s="120">
        <f>'ЕФЕКТИВНІСТЬ 2018 рік'!U12</f>
        <v>0</v>
      </c>
      <c r="L9" s="123" t="str">
        <f>'ЕФЕКТИВНІСТЬ 2018 рік'!V12</f>
        <v>АА</v>
      </c>
      <c r="M9" s="120">
        <f>'ЕФЕКТИВНІСТЬ 2018 рік'!W12</f>
        <v>0</v>
      </c>
      <c r="N9" s="122">
        <f>'ЕФЕКТИВНІСТЬ 2018 рік'!X12</f>
        <v>0</v>
      </c>
    </row>
    <row r="10" spans="1:62" x14ac:dyDescent="0.25">
      <c r="B10" s="2">
        <v>2</v>
      </c>
      <c r="C10" s="196" t="str">
        <f>'ЕФЕКТИВНІСТЬ 2018 рік'!C13</f>
        <v>Волинський апеляційний суд</v>
      </c>
      <c r="E10" s="189">
        <f>'ЕФЕКТИВНІСТЬ 2018 рік'!K13</f>
        <v>46298.900000000009</v>
      </c>
      <c r="F10" s="190">
        <f>'ЕФЕКТИВНІСТЬ 2018 рік'!E13</f>
        <v>4740.51</v>
      </c>
      <c r="G10" s="189">
        <f>'ЕФЕКТИВНІСТЬ 2018 рік'!N13</f>
        <v>17.8</v>
      </c>
      <c r="H10" s="64">
        <f>'ЕФЕКТИВНІСТЬ 2018 рік'!R13</f>
        <v>0.57000000000000006</v>
      </c>
      <c r="I10" s="64">
        <f>'ЕФЕКТИВНІСТЬ 2018 рік'!Q13</f>
        <v>0.48000000000000004</v>
      </c>
      <c r="K10" s="120">
        <f>'ЕФЕКТИВНІСТЬ 2018 рік'!U13</f>
        <v>0</v>
      </c>
      <c r="L10" s="123" t="str">
        <f>'ЕФЕКТИВНІСТЬ 2018 рік'!V13</f>
        <v>АА</v>
      </c>
      <c r="M10" s="121">
        <f>'ЕФЕКТИВНІСТЬ 2018 рік'!W13</f>
        <v>0</v>
      </c>
      <c r="N10" s="122">
        <f>'ЕФЕКТИВНІСТЬ 2018 рік'!X13</f>
        <v>0</v>
      </c>
    </row>
    <row r="11" spans="1:62" x14ac:dyDescent="0.25">
      <c r="B11" s="2">
        <v>3</v>
      </c>
      <c r="C11" s="196" t="str">
        <f>'ЕФЕКТИВНІСТЬ 2018 рік'!C14</f>
        <v>Дніпровський апеляційний суд</v>
      </c>
      <c r="E11" s="189">
        <f>'ЕФЕКТИВНІСТЬ 2018 рік'!K14</f>
        <v>100722.4</v>
      </c>
      <c r="F11" s="190">
        <f>'ЕФЕКТИВНІСТЬ 2018 рік'!E14</f>
        <v>19981.71</v>
      </c>
      <c r="G11" s="189">
        <f>'ЕФЕКТИВНІСТЬ 2018 рік'!N14</f>
        <v>37</v>
      </c>
      <c r="H11" s="64">
        <f>'ЕФЕКТИВНІСТЬ 2018 рік'!R14</f>
        <v>2.5</v>
      </c>
      <c r="I11" s="64">
        <f>'ЕФЕКТИВНІСТЬ 2018 рік'!Q14</f>
        <v>-0.34</v>
      </c>
      <c r="K11" s="120">
        <f>'ЕФЕКТИВНІСТЬ 2018 рік'!U14</f>
        <v>0</v>
      </c>
      <c r="L11" s="123">
        <f>'ЕФЕКТИВНІСТЬ 2018 рік'!V14</f>
        <v>0</v>
      </c>
      <c r="M11" s="120">
        <f>'ЕФЕКТИВНІСТЬ 2018 рік'!W14</f>
        <v>0</v>
      </c>
      <c r="N11" s="122" t="str">
        <f>'ЕФЕКТИВНІСТЬ 2018 рік'!X14</f>
        <v>ВА</v>
      </c>
    </row>
    <row r="12" spans="1:62" x14ac:dyDescent="0.25">
      <c r="B12" s="2">
        <v>4</v>
      </c>
      <c r="C12" s="196" t="str">
        <f>'ЕФЕКТИВНІСТЬ 2018 рік'!C15</f>
        <v>Донецький апеляційний суд</v>
      </c>
      <c r="E12" s="189">
        <f>'ЕФЕКТИВНІСТЬ 2018 рік'!K15</f>
        <v>125614.7</v>
      </c>
      <c r="F12" s="190">
        <f>'ЕФЕКТИВНІСТЬ 2018 рік'!E15</f>
        <v>10676.630000000001</v>
      </c>
      <c r="G12" s="189">
        <f>'ЕФЕКТИВНІСТЬ 2018 рік'!N15</f>
        <v>52.4</v>
      </c>
      <c r="H12" s="64">
        <f>'ЕФЕКТИВНІСТЬ 2018 рік'!R15</f>
        <v>0.05</v>
      </c>
      <c r="I12" s="64">
        <f>'ЕФЕКТИВНІСТЬ 2018 рік'!Q15</f>
        <v>0.27999999999999997</v>
      </c>
      <c r="K12" s="120">
        <f>'ЕФЕКТИВНІСТЬ 2018 рік'!U15</f>
        <v>0</v>
      </c>
      <c r="L12" s="123" t="str">
        <f>'ЕФЕКТИВНІСТЬ 2018 рік'!V15</f>
        <v>АА</v>
      </c>
      <c r="M12" s="121">
        <f>'ЕФЕКТИВНІСТЬ 2018 рік'!W15</f>
        <v>0</v>
      </c>
      <c r="N12" s="122">
        <f>'ЕФЕКТИВНІСТЬ 2018 рік'!X15</f>
        <v>0</v>
      </c>
    </row>
    <row r="13" spans="1:62" x14ac:dyDescent="0.25">
      <c r="B13" s="2">
        <v>5</v>
      </c>
      <c r="C13" s="196" t="str">
        <f>'ЕФЕКТИВНІСТЬ 2018 рік'!C16</f>
        <v>Житомирський апеляційний суд</v>
      </c>
      <c r="E13" s="189">
        <f>'ЕФЕКТИВНІСТЬ 2018 рік'!K16</f>
        <v>65027.999999999985</v>
      </c>
      <c r="F13" s="190">
        <f>'ЕФЕКТИВНІСТЬ 2018 рік'!E16</f>
        <v>7832.02</v>
      </c>
      <c r="G13" s="189">
        <f>'ЕФЕКТИВНІСТЬ 2018 рік'!N16</f>
        <v>17.899999999999999</v>
      </c>
      <c r="H13" s="64">
        <f>'ЕФЕКТИВНІСТЬ 2018 рік'!R16</f>
        <v>1.64</v>
      </c>
      <c r="I13" s="64">
        <f>'ЕФЕКТИВНІСТЬ 2018 рік'!Q16</f>
        <v>0.54</v>
      </c>
      <c r="K13" s="120">
        <f>'ЕФЕКТИВНІСТЬ 2018 рік'!U16</f>
        <v>0</v>
      </c>
      <c r="L13" s="123" t="str">
        <f>'ЕФЕКТИВНІСТЬ 2018 рік'!V16</f>
        <v>АА</v>
      </c>
      <c r="M13" s="121">
        <f>'ЕФЕКТИВНІСТЬ 2018 рік'!W16</f>
        <v>0</v>
      </c>
      <c r="N13" s="122">
        <f>'ЕФЕКТИВНІСТЬ 2018 рік'!X16</f>
        <v>0</v>
      </c>
    </row>
    <row r="14" spans="1:62" x14ac:dyDescent="0.25">
      <c r="B14" s="2">
        <v>6</v>
      </c>
      <c r="C14" s="196" t="str">
        <f>'ЕФЕКТИВНІСТЬ 2018 рік'!C17</f>
        <v>Закарпатський апеляційний суд</v>
      </c>
      <c r="E14" s="189">
        <f>'ЕФЕКТИВНІСТЬ 2018 рік'!K17</f>
        <v>40338.799999999996</v>
      </c>
      <c r="F14" s="190">
        <f>'ЕФЕКТИВНІСТЬ 2018 рік'!E17</f>
        <v>4378.7699999999995</v>
      </c>
      <c r="G14" s="189">
        <f>'ЕФЕКТИВНІСТЬ 2018 рік'!N17</f>
        <v>15.2</v>
      </c>
      <c r="H14" s="64">
        <f>'ЕФЕКТИВНІСТЬ 2018 рік'!R17</f>
        <v>0.74</v>
      </c>
      <c r="I14" s="64">
        <f>'ЕФЕКТИВНІСТЬ 2018 рік'!Q17</f>
        <v>-1.33</v>
      </c>
      <c r="K14" s="120">
        <f>'ЕФЕКТИВНІСТЬ 2018 рік'!U17</f>
        <v>0</v>
      </c>
      <c r="L14" s="123">
        <f>'ЕФЕКТИВНІСТЬ 2018 рік'!V17</f>
        <v>0</v>
      </c>
      <c r="M14" s="121">
        <f>'ЕФЕКТИВНІСТЬ 2018 рік'!W17</f>
        <v>0</v>
      </c>
      <c r="N14" s="122" t="str">
        <f>'ЕФЕКТИВНІСТЬ 2018 рік'!X17</f>
        <v>ВА</v>
      </c>
    </row>
    <row r="15" spans="1:62" x14ac:dyDescent="0.25">
      <c r="B15" s="2">
        <v>7</v>
      </c>
      <c r="C15" s="196" t="str">
        <f>'ЕФЕКТИВНІСТЬ 2018 рік'!C18</f>
        <v>Запорізький апеляційний суд</v>
      </c>
      <c r="E15" s="189">
        <f>'ЕФЕКТИВНІСТЬ 2018 рік'!K18</f>
        <v>70179.199999999997</v>
      </c>
      <c r="F15" s="190">
        <f>'ЕФЕКТИВНІСТЬ 2018 рік'!E18</f>
        <v>12556.609999999999</v>
      </c>
      <c r="G15" s="189">
        <f>'ЕФЕКТИВНІСТЬ 2018 рік'!N18</f>
        <v>19.3</v>
      </c>
      <c r="H15" s="64">
        <f>'ЕФЕКТИВНІСТЬ 2018 рік'!R18</f>
        <v>3.06</v>
      </c>
      <c r="I15" s="64">
        <f>'ЕФЕКТИВНІСТЬ 2018 рік'!Q18</f>
        <v>-5.999999999999997E-2</v>
      </c>
      <c r="K15" s="120">
        <f>'ЕФЕКТИВНІСТЬ 2018 рік'!U18</f>
        <v>0</v>
      </c>
      <c r="L15" s="123">
        <f>'ЕФЕКТИВНІСТЬ 2018 рік'!V18</f>
        <v>0</v>
      </c>
      <c r="M15" s="121">
        <f>'ЕФЕКТИВНІСТЬ 2018 рік'!W18</f>
        <v>0</v>
      </c>
      <c r="N15" s="122" t="str">
        <f>'ЕФЕКТИВНІСТЬ 2018 рік'!X18</f>
        <v>ВА</v>
      </c>
    </row>
    <row r="16" spans="1:62" x14ac:dyDescent="0.25">
      <c r="B16" s="2">
        <v>8</v>
      </c>
      <c r="C16" s="196" t="str">
        <f>'ЕФЕКТИВНІСТЬ 2018 рік'!C19</f>
        <v>Івано-Франківський апеляційний суд</v>
      </c>
      <c r="E16" s="189">
        <f>'ЕФЕКТИВНІСТЬ 2018 рік'!K19</f>
        <v>55068.100000000006</v>
      </c>
      <c r="F16" s="190">
        <f>'ЕФЕКТИВНІСТЬ 2018 рік'!E19</f>
        <v>4603.42</v>
      </c>
      <c r="G16" s="189">
        <f>'ЕФЕКТИВНІСТЬ 2018 рік'!N19</f>
        <v>17.600000000000001</v>
      </c>
      <c r="H16" s="64">
        <f>'ЕФЕКТИВНІСТЬ 2018 рік'!R19</f>
        <v>0.35</v>
      </c>
      <c r="I16" s="64">
        <f>'ЕФЕКТИВНІСТЬ 2018 рік'!Q19</f>
        <v>0.55000000000000004</v>
      </c>
      <c r="K16" s="120">
        <f>'ЕФЕКТИВНІСТЬ 2018 рік'!U19</f>
        <v>0</v>
      </c>
      <c r="L16" s="123" t="str">
        <f>'ЕФЕКТИВНІСТЬ 2018 рік'!V19</f>
        <v>АА</v>
      </c>
      <c r="M16" s="121">
        <f>'ЕФЕКТИВНІСТЬ 2018 рік'!W19</f>
        <v>0</v>
      </c>
      <c r="N16" s="122">
        <f>'ЕФЕКТИВНІСТЬ 2018 рік'!X19</f>
        <v>0</v>
      </c>
    </row>
    <row r="17" spans="2:14" s="77" customFormat="1" x14ac:dyDescent="0.25">
      <c r="B17" s="2">
        <v>9</v>
      </c>
      <c r="C17" s="196" t="str">
        <f>'ЕФЕКТИВНІСТЬ 2018 рік'!C20</f>
        <v>Кропивницький апеляційний суд</v>
      </c>
      <c r="E17" s="189">
        <f>'ЕФЕКТИВНІСТЬ 2018 рік'!K20</f>
        <v>58044.5</v>
      </c>
      <c r="F17" s="190">
        <f>'ЕФЕКТИВНІСТЬ 2018 рік'!E20</f>
        <v>6084.57</v>
      </c>
      <c r="G17" s="189">
        <f>'ЕФЕКТИВНІСТЬ 2018 рік'!N20</f>
        <v>23.6</v>
      </c>
      <c r="H17" s="64">
        <f>'ЕФЕКТИВНІСТЬ 2018 рік'!R20</f>
        <v>0.55000000000000004</v>
      </c>
      <c r="I17" s="64">
        <f>'ЕФЕКТИВНІСТЬ 2018 рік'!Q20</f>
        <v>0.39000000000000007</v>
      </c>
      <c r="K17" s="120">
        <f>'ЕФЕКТИВНІСТЬ 2018 рік'!U20</f>
        <v>0</v>
      </c>
      <c r="L17" s="123" t="str">
        <f>'ЕФЕКТИВНІСТЬ 2018 рік'!V20</f>
        <v>АА</v>
      </c>
      <c r="M17" s="121">
        <f>'ЕФЕКТИВНІСТЬ 2018 рік'!W20</f>
        <v>0</v>
      </c>
      <c r="N17" s="122">
        <f>'ЕФЕКТИВНІСТЬ 2018 рік'!X20</f>
        <v>0</v>
      </c>
    </row>
    <row r="18" spans="2:14" s="77" customFormat="1" x14ac:dyDescent="0.25">
      <c r="B18" s="2">
        <v>10</v>
      </c>
      <c r="C18" s="196" t="str">
        <f>'ЕФЕКТИВНІСТЬ 2018 рік'!C21</f>
        <v>Луганський апеляційний суд</v>
      </c>
      <c r="E18" s="189">
        <f>'ЕФЕКТИВНІСТЬ 2018 рік'!K21</f>
        <v>47726.100000000006</v>
      </c>
      <c r="F18" s="190">
        <f>'ЕФЕКТИВНІСТЬ 2018 рік'!E21</f>
        <v>3864.7599999999998</v>
      </c>
      <c r="G18" s="189">
        <f>'ЕФЕКТИВНІСТЬ 2018 рік'!N21</f>
        <v>24.8</v>
      </c>
      <c r="H18" s="64">
        <f>'ЕФЕКТИВНІСТЬ 2018 рік'!R21</f>
        <v>-0.26</v>
      </c>
      <c r="I18" s="64">
        <f>'ЕФЕКТИВНІСТЬ 2018 рік'!Q21</f>
        <v>0.37</v>
      </c>
      <c r="K18" s="120" t="str">
        <f>'ЕФЕКТИВНІСТЬ 2018 рік'!U21</f>
        <v>АВ</v>
      </c>
      <c r="L18" s="123">
        <f>'ЕФЕКТИВНІСТЬ 2018 рік'!V21</f>
        <v>0</v>
      </c>
      <c r="M18" s="121">
        <f>'ЕФЕКТИВНІСТЬ 2018 рік'!W21</f>
        <v>0</v>
      </c>
      <c r="N18" s="122">
        <f>'ЕФЕКТИВНІСТЬ 2018 рік'!X21</f>
        <v>0</v>
      </c>
    </row>
    <row r="19" spans="2:14" s="77" customFormat="1" x14ac:dyDescent="0.25">
      <c r="B19" s="2">
        <v>11</v>
      </c>
      <c r="C19" s="196" t="str">
        <f>'ЕФЕКТИВНІСТЬ 2018 рік'!C22</f>
        <v>Львівський апеляційний суд</v>
      </c>
      <c r="E19" s="189">
        <f>'ЕФЕКТИВНІСТЬ 2018 рік'!K22</f>
        <v>85772.9</v>
      </c>
      <c r="F19" s="190">
        <f>'ЕФЕКТИВНІСТЬ 2018 рік'!E22</f>
        <v>9888.15</v>
      </c>
      <c r="G19" s="189">
        <f>'ЕФЕКТИВНІСТЬ 2018 рік'!N22</f>
        <v>31.9</v>
      </c>
      <c r="H19" s="64">
        <f>'ЕФЕКТИВНІСТЬ 2018 рік'!R22</f>
        <v>0.90999999999999992</v>
      </c>
      <c r="I19" s="64">
        <f>'ЕФЕКТИВНІСТЬ 2018 рік'!Q22</f>
        <v>-0.7</v>
      </c>
      <c r="K19" s="120">
        <f>'ЕФЕКТИВНІСТЬ 2018 рік'!U22</f>
        <v>0</v>
      </c>
      <c r="L19" s="123">
        <f>'ЕФЕКТИВНІСТЬ 2018 рік'!V22</f>
        <v>0</v>
      </c>
      <c r="M19" s="121">
        <f>'ЕФЕКТИВНІСТЬ 2018 рік'!W22</f>
        <v>0</v>
      </c>
      <c r="N19" s="122" t="str">
        <f>'ЕФЕКТИВНІСТЬ 2018 рік'!X22</f>
        <v>ВА</v>
      </c>
    </row>
    <row r="20" spans="2:14" s="77" customFormat="1" x14ac:dyDescent="0.25">
      <c r="B20" s="2">
        <v>12</v>
      </c>
      <c r="C20" s="196" t="str">
        <f>'ЕФЕКТИВНІСТЬ 2018 рік'!C23</f>
        <v>Миколаївський апеляційний суд</v>
      </c>
      <c r="E20" s="189">
        <f>'ЕФЕКТИВНІСТЬ 2018 рік'!K23</f>
        <v>70003.700000000012</v>
      </c>
      <c r="F20" s="190">
        <f>'ЕФЕКТИВНІСТЬ 2018 рік'!E23</f>
        <v>6857</v>
      </c>
      <c r="G20" s="189">
        <f>'ЕФЕКТИВНІСТЬ 2018 рік'!N23</f>
        <v>24.1</v>
      </c>
      <c r="H20" s="64">
        <f>'ЕФЕКТИВНІСТЬ 2018 рік'!R23</f>
        <v>0.64</v>
      </c>
      <c r="I20" s="64">
        <f>'ЕФЕКТИВНІСТЬ 2018 рік'!Q23</f>
        <v>0.45</v>
      </c>
      <c r="K20" s="120">
        <f>'ЕФЕКТИВНІСТЬ 2018 рік'!U23</f>
        <v>0</v>
      </c>
      <c r="L20" s="123" t="str">
        <f>'ЕФЕКТИВНІСТЬ 2018 рік'!V23</f>
        <v>АА</v>
      </c>
      <c r="M20" s="121">
        <f>'ЕФЕКТИВНІСТЬ 2018 рік'!W23</f>
        <v>0</v>
      </c>
      <c r="N20" s="122">
        <f>'ЕФЕКТИВНІСТЬ 2018 рік'!X23</f>
        <v>0</v>
      </c>
    </row>
    <row r="21" spans="2:14" s="77" customFormat="1" x14ac:dyDescent="0.25">
      <c r="B21" s="2">
        <v>13</v>
      </c>
      <c r="C21" s="196" t="str">
        <f>'ЕФЕКТИВНІСТЬ 2018 рік'!C24</f>
        <v>Одеський апеляційний суд</v>
      </c>
      <c r="E21" s="189">
        <f>'ЕФЕКТИВНІСТЬ 2018 рік'!K24</f>
        <v>78386.2</v>
      </c>
      <c r="F21" s="190">
        <f>'ЕФЕКТИВНІСТЬ 2018 рік'!E24</f>
        <v>14581.73</v>
      </c>
      <c r="G21" s="189">
        <f>'ЕФЕКТИВНІСТЬ 2018 рік'!N24</f>
        <v>28.5</v>
      </c>
      <c r="H21" s="64">
        <f>'ЕФЕКТИВНІСТЬ 2018 рік'!R24</f>
        <v>2.31</v>
      </c>
      <c r="I21" s="64">
        <f>'ЕФЕКТИВНІСТЬ 2018 рік'!Q24</f>
        <v>-0.53</v>
      </c>
      <c r="K21" s="120">
        <f>'ЕФЕКТИВНІСТЬ 2018 рік'!U24</f>
        <v>0</v>
      </c>
      <c r="L21" s="123">
        <f>'ЕФЕКТИВНІСТЬ 2018 рік'!V24</f>
        <v>0</v>
      </c>
      <c r="M21" s="121">
        <f>'ЕФЕКТИВНІСТЬ 2018 рік'!W24</f>
        <v>0</v>
      </c>
      <c r="N21" s="122" t="str">
        <f>'ЕФЕКТИВНІСТЬ 2018 рік'!X24</f>
        <v>ВА</v>
      </c>
    </row>
    <row r="22" spans="2:14" s="77" customFormat="1" x14ac:dyDescent="0.25">
      <c r="B22" s="2">
        <v>14</v>
      </c>
      <c r="C22" s="196" t="str">
        <f>'ЕФЕКТИВНІСТЬ 2018 рік'!C25</f>
        <v>Полтавський апеляційний суд</v>
      </c>
      <c r="E22" s="189">
        <f>'ЕФЕКТИВНІСТЬ 2018 рік'!K25</f>
        <v>77575</v>
      </c>
      <c r="F22" s="190">
        <f>'ЕФЕКТИВНІСТЬ 2018 рік'!E25</f>
        <v>10981.3</v>
      </c>
      <c r="G22" s="189">
        <f>'ЕФЕКТИВНІСТЬ 2018 рік'!N25</f>
        <v>31.2</v>
      </c>
      <c r="H22" s="64">
        <f>'ЕФЕКТИВНІСТЬ 2018 рік'!R25</f>
        <v>1.28</v>
      </c>
      <c r="I22" s="64">
        <f>'ЕФЕКТИВНІСТЬ 2018 рік'!Q25</f>
        <v>0.32</v>
      </c>
      <c r="K22" s="120">
        <f>'ЕФЕКТИВНІСТЬ 2018 рік'!U25</f>
        <v>0</v>
      </c>
      <c r="L22" s="123" t="str">
        <f>'ЕФЕКТИВНІСТЬ 2018 рік'!V25</f>
        <v>АА</v>
      </c>
      <c r="M22" s="121">
        <f>'ЕФЕКТИВНІСТЬ 2018 рік'!W25</f>
        <v>0</v>
      </c>
      <c r="N22" s="122">
        <f>'ЕФЕКТИВНІСТЬ 2018 рік'!X25</f>
        <v>0</v>
      </c>
    </row>
    <row r="23" spans="2:14" s="77" customFormat="1" x14ac:dyDescent="0.25">
      <c r="B23" s="2">
        <v>15</v>
      </c>
      <c r="C23" s="196" t="str">
        <f>'ЕФЕКТИВНІСТЬ 2018 рік'!C26</f>
        <v>Рівненський апеляційний суд</v>
      </c>
      <c r="E23" s="189">
        <f>'ЕФЕКТИВНІСТЬ 2018 рік'!K26</f>
        <v>39645.800000000003</v>
      </c>
      <c r="F23" s="190">
        <f>'ЕФЕКТИВНІСТЬ 2018 рік'!E26</f>
        <v>5281.29</v>
      </c>
      <c r="G23" s="189">
        <f>'ЕФЕКТИВНІСТЬ 2018 рік'!N26</f>
        <v>14.5</v>
      </c>
      <c r="H23" s="64">
        <f>'ЕФЕКТИВНІСТЬ 2018 рік'!R26</f>
        <v>1.31</v>
      </c>
      <c r="I23" s="64">
        <f>'ЕФЕКТИВНІСТЬ 2018 рік'!Q26</f>
        <v>0.4</v>
      </c>
      <c r="K23" s="120">
        <f>'ЕФЕКТИВНІСТЬ 2018 рік'!U26</f>
        <v>0</v>
      </c>
      <c r="L23" s="123" t="str">
        <f>'ЕФЕКТИВНІСТЬ 2018 рік'!V26</f>
        <v>АА</v>
      </c>
      <c r="M23" s="121">
        <f>'ЕФЕКТИВНІСТЬ 2018 рік'!W26</f>
        <v>0</v>
      </c>
      <c r="N23" s="122">
        <f>'ЕФЕКТИВНІСТЬ 2018 рік'!X26</f>
        <v>0</v>
      </c>
    </row>
    <row r="24" spans="2:14" s="77" customFormat="1" x14ac:dyDescent="0.25">
      <c r="B24" s="2">
        <v>16</v>
      </c>
      <c r="C24" s="196" t="str">
        <f>'ЕФЕКТИВНІСТЬ 2018 рік'!C27</f>
        <v>Сумський апеляційний суд</v>
      </c>
      <c r="E24" s="189">
        <f>'ЕФЕКТИВНІСТЬ 2018 рік'!K27</f>
        <v>46667.100000000006</v>
      </c>
      <c r="F24" s="190">
        <f>'ЕФЕКТИВНІСТЬ 2018 рік'!E27</f>
        <v>6649.6900000000005</v>
      </c>
      <c r="G24" s="189">
        <f>'ЕФЕКТИВНІСТЬ 2018 рік'!N27</f>
        <v>11.4</v>
      </c>
      <c r="H24" s="64">
        <f>'ЕФЕКТИВНІСТЬ 2018 рік'!R27</f>
        <v>2.56</v>
      </c>
      <c r="I24" s="64">
        <f>'ЕФЕКТИВНІСТЬ 2018 рік'!Q27</f>
        <v>0.32</v>
      </c>
      <c r="K24" s="120">
        <f>'ЕФЕКТИВНІСТЬ 2018 рік'!U27</f>
        <v>0</v>
      </c>
      <c r="L24" s="123" t="str">
        <f>'ЕФЕКТИВНІСТЬ 2018 рік'!V27</f>
        <v>АА</v>
      </c>
      <c r="M24" s="121">
        <f>'ЕФЕКТИВНІСТЬ 2018 рік'!W27</f>
        <v>0</v>
      </c>
      <c r="N24" s="122">
        <f>'ЕФЕКТИВНІСТЬ 2018 рік'!X27</f>
        <v>0</v>
      </c>
    </row>
    <row r="25" spans="2:14" s="77" customFormat="1" x14ac:dyDescent="0.25">
      <c r="B25" s="2">
        <v>17</v>
      </c>
      <c r="C25" s="196" t="str">
        <f>'ЕФЕКТИВНІСТЬ 2018 рік'!C28</f>
        <v>Тернопільський апеляційний суд</v>
      </c>
      <c r="E25" s="189">
        <f>'ЕФЕКТИВНІСТЬ 2018 рік'!K28</f>
        <v>50842.200000000004</v>
      </c>
      <c r="F25" s="190">
        <f>'ЕФЕКТИВНІСТЬ 2018 рік'!E28</f>
        <v>4654.79</v>
      </c>
      <c r="G25" s="189">
        <f>'ЕФЕКТИВНІСТЬ 2018 рік'!N28</f>
        <v>17.600000000000001</v>
      </c>
      <c r="H25" s="64">
        <f>'ЕФЕКТИВНІСТЬ 2018 рік'!R28</f>
        <v>0.46</v>
      </c>
      <c r="I25" s="64">
        <f>'ЕФЕКТИВНІСТЬ 2018 рік'!Q28</f>
        <v>0.64</v>
      </c>
      <c r="K25" s="120">
        <f>'ЕФЕКТИВНІСТЬ 2018 рік'!U28</f>
        <v>0</v>
      </c>
      <c r="L25" s="123" t="str">
        <f>'ЕФЕКТИВНІСТЬ 2018 рік'!V28</f>
        <v>АА</v>
      </c>
      <c r="M25" s="121">
        <f>'ЕФЕКТИВНІСТЬ 2018 рік'!W28</f>
        <v>0</v>
      </c>
      <c r="N25" s="122">
        <f>'ЕФЕКТИВНІСТЬ 2018 рік'!X28</f>
        <v>0</v>
      </c>
    </row>
    <row r="26" spans="2:14" s="77" customFormat="1" x14ac:dyDescent="0.25">
      <c r="B26" s="2">
        <v>18</v>
      </c>
      <c r="C26" s="196" t="str">
        <f>'ЕФЕКТИВНІСТЬ 2018 рік'!C29</f>
        <v>Харківський апеляційний суд</v>
      </c>
      <c r="E26" s="189">
        <f>'ЕФЕКТИВНІСТЬ 2018 рік'!K29</f>
        <v>129211.6</v>
      </c>
      <c r="F26" s="190">
        <f>'ЕФЕКТИВНІСТЬ 2018 рік'!E29</f>
        <v>16978.650000000001</v>
      </c>
      <c r="G26" s="189">
        <f>'ЕФЕКТИВНІСТЬ 2018 рік'!N29</f>
        <v>29.7</v>
      </c>
      <c r="H26" s="64">
        <f>'ЕФЕКТИВНІСТЬ 2018 рік'!R29</f>
        <v>2.4499999999999997</v>
      </c>
      <c r="I26" s="64">
        <f>'ЕФЕКТИВНІСТЬ 2018 рік'!Q29</f>
        <v>0.14000000000000007</v>
      </c>
      <c r="K26" s="120">
        <f>'ЕФЕКТИВНІСТЬ 2018 рік'!U29</f>
        <v>0</v>
      </c>
      <c r="L26" s="123" t="str">
        <f>'ЕФЕКТИВНІСТЬ 2018 рік'!V29</f>
        <v>АА</v>
      </c>
      <c r="M26" s="121">
        <f>'ЕФЕКТИВНІСТЬ 2018 рік'!W29</f>
        <v>0</v>
      </c>
      <c r="N26" s="122">
        <f>'ЕФЕКТИВНІСТЬ 2018 рік'!X29</f>
        <v>0</v>
      </c>
    </row>
    <row r="27" spans="2:14" s="77" customFormat="1" x14ac:dyDescent="0.25">
      <c r="B27" s="2">
        <v>19</v>
      </c>
      <c r="C27" s="196" t="str">
        <f>'ЕФЕКТИВНІСТЬ 2018 рік'!C30</f>
        <v>Херсонський апеляційний суд</v>
      </c>
      <c r="E27" s="189">
        <f>'ЕФЕКТИВНІСТЬ 2018 рік'!K30</f>
        <v>70646.2</v>
      </c>
      <c r="F27" s="190">
        <f>'ЕФЕКТИВНІСТЬ 2018 рік'!E30</f>
        <v>5358.91</v>
      </c>
      <c r="G27" s="189">
        <f>'ЕФЕКТИВНІСТЬ 2018 рік'!N30</f>
        <v>26</v>
      </c>
      <c r="H27" s="64">
        <f>'ЕФЕКТИВНІСТЬ 2018 рік'!R30</f>
        <v>-0.06</v>
      </c>
      <c r="I27" s="64">
        <f>'ЕФЕКТИВНІСТЬ 2018 рік'!Q30</f>
        <v>0.22</v>
      </c>
      <c r="K27" s="120" t="str">
        <f>'ЕФЕКТИВНІСТЬ 2018 рік'!U30</f>
        <v>АВ</v>
      </c>
      <c r="L27" s="123">
        <f>'ЕФЕКТИВНІСТЬ 2018 рік'!V30</f>
        <v>0</v>
      </c>
      <c r="M27" s="121">
        <f>'ЕФЕКТИВНІСТЬ 2018 рік'!W30</f>
        <v>0</v>
      </c>
      <c r="N27" s="122">
        <f>'ЕФЕКТИВНІСТЬ 2018 рік'!X30</f>
        <v>0</v>
      </c>
    </row>
    <row r="28" spans="2:14" s="77" customFormat="1" x14ac:dyDescent="0.25">
      <c r="B28" s="2">
        <v>20</v>
      </c>
      <c r="C28" s="196" t="str">
        <f>'ЕФЕКТИВНІСТЬ 2018 рік'!C31</f>
        <v>Хмельницький апеляційний суд</v>
      </c>
      <c r="E28" s="189">
        <f>'ЕФЕКТИВНІСТЬ 2018 рік'!K31</f>
        <v>65070.1</v>
      </c>
      <c r="F28" s="190">
        <f>'ЕФЕКТИВНІСТЬ 2018 рік'!E31</f>
        <v>8464.7000000000007</v>
      </c>
      <c r="G28" s="189">
        <f>'ЕФЕКТИВНІСТЬ 2018 рік'!N31</f>
        <v>18</v>
      </c>
      <c r="H28" s="64">
        <f>'ЕФЕКТИВНІСТЬ 2018 рік'!R31</f>
        <v>1.8800000000000001</v>
      </c>
      <c r="I28" s="64">
        <f>'ЕФЕКТИВНІСТЬ 2018 рік'!Q31</f>
        <v>0.59</v>
      </c>
      <c r="K28" s="120">
        <f>'ЕФЕКТИВНІСТЬ 2018 рік'!U31</f>
        <v>0</v>
      </c>
      <c r="L28" s="123" t="str">
        <f>'ЕФЕКТИВНІСТЬ 2018 рік'!V31</f>
        <v>АА</v>
      </c>
      <c r="M28" s="121">
        <f>'ЕФЕКТИВНІСТЬ 2018 рік'!W31</f>
        <v>0</v>
      </c>
      <c r="N28" s="122">
        <f>'ЕФЕКТИВНІСТЬ 2018 рік'!X31</f>
        <v>0</v>
      </c>
    </row>
    <row r="29" spans="2:14" s="77" customFormat="1" x14ac:dyDescent="0.25">
      <c r="B29" s="2">
        <v>21</v>
      </c>
      <c r="C29" s="196" t="str">
        <f>'ЕФЕКТИВНІСТЬ 2018 рік'!C32</f>
        <v>Черкаський апеляційний суд</v>
      </c>
      <c r="E29" s="189">
        <f>'ЕФЕКТИВНІСТЬ 2018 рік'!K32</f>
        <v>54984.69999999999</v>
      </c>
      <c r="F29" s="190">
        <f>'ЕФЕКТИВНІСТЬ 2018 рік'!E32</f>
        <v>8678</v>
      </c>
      <c r="G29" s="189">
        <f>'ЕФЕКТИВНІСТЬ 2018 рік'!N32</f>
        <v>23.2</v>
      </c>
      <c r="H29" s="64">
        <f>'ЕФЕКТИВНІСТЬ 2018 рік'!R32</f>
        <v>1.47</v>
      </c>
      <c r="I29" s="64">
        <f>'ЕФЕКТИВНІСТЬ 2018 рік'!Q32</f>
        <v>0.32999999999999996</v>
      </c>
      <c r="K29" s="120">
        <f>'ЕФЕКТИВНІСТЬ 2018 рік'!U32</f>
        <v>0</v>
      </c>
      <c r="L29" s="123" t="str">
        <f>'ЕФЕКТИВНІСТЬ 2018 рік'!V32</f>
        <v>АА</v>
      </c>
      <c r="M29" s="121">
        <f>'ЕФЕКТИВНІСТЬ 2018 рік'!W32</f>
        <v>0</v>
      </c>
      <c r="N29" s="122">
        <f>'ЕФЕКТИВНІСТЬ 2018 рік'!X32</f>
        <v>0</v>
      </c>
    </row>
    <row r="30" spans="2:14" s="77" customFormat="1" x14ac:dyDescent="0.25">
      <c r="B30" s="2">
        <v>22</v>
      </c>
      <c r="C30" s="196" t="str">
        <f>'ЕФЕКТИВНІСТЬ 2018 рік'!C33</f>
        <v>Чернівецький апеляційний суд</v>
      </c>
      <c r="E30" s="189">
        <f>'ЕФЕКТИВНІСТЬ 2018 рік'!K33</f>
        <v>62495.5</v>
      </c>
      <c r="F30" s="190">
        <f>'ЕФЕКТИВНІСТЬ 2018 рік'!E33</f>
        <v>3545.56</v>
      </c>
      <c r="G30" s="189">
        <f>'ЕФЕКТИВНІСТЬ 2018 рік'!N33</f>
        <v>19.2</v>
      </c>
      <c r="H30" s="64">
        <f>'ЕФЕКТИВНІСТЬ 2018 рік'!R33</f>
        <v>-0.57999999999999996</v>
      </c>
      <c r="I30" s="64">
        <f>'ЕФЕКТИВНІСТЬ 2018 рік'!Q33</f>
        <v>0.56000000000000005</v>
      </c>
      <c r="K30" s="120" t="str">
        <f>'ЕФЕКТИВНІСТЬ 2018 рік'!U33</f>
        <v>АВ</v>
      </c>
      <c r="L30" s="123">
        <f>'ЕФЕКТИВНІСТЬ 2018 рік'!V33</f>
        <v>0</v>
      </c>
      <c r="M30" s="121">
        <f>'ЕФЕКТИВНІСТЬ 2018 рік'!W33</f>
        <v>0</v>
      </c>
      <c r="N30" s="122">
        <f>'ЕФЕКТИВНІСТЬ 2018 рік'!X33</f>
        <v>0</v>
      </c>
    </row>
    <row r="31" spans="2:14" s="77" customFormat="1" x14ac:dyDescent="0.25">
      <c r="B31" s="2">
        <v>23</v>
      </c>
      <c r="C31" s="196" t="str">
        <f>'ЕФЕКТИВНІСТЬ 2018 рік'!C34</f>
        <v>Чернігівський апеляційний суд</v>
      </c>
      <c r="E31" s="189">
        <f>'ЕФЕКТИВНІСТЬ 2018 рік'!K34</f>
        <v>64186</v>
      </c>
      <c r="F31" s="190">
        <f>'ЕФЕКТИВНІСТЬ 2018 рік'!E34</f>
        <v>5738.23</v>
      </c>
      <c r="G31" s="189">
        <f>'ЕФЕКТИВНІСТЬ 2018 рік'!N34</f>
        <v>24.7</v>
      </c>
      <c r="H31" s="64">
        <f>'ЕФЕКТИВНІСТЬ 2018 рік'!R34</f>
        <v>0.26</v>
      </c>
      <c r="I31" s="64">
        <f>'ЕФЕКТИВНІСТЬ 2018 рік'!Q34</f>
        <v>0.47000000000000003</v>
      </c>
      <c r="K31" s="120">
        <f>'ЕФЕКТИВНІСТЬ 2018 рік'!U34</f>
        <v>0</v>
      </c>
      <c r="L31" s="123" t="str">
        <f>'ЕФЕКТИВНІСТЬ 2018 рік'!V34</f>
        <v>АА</v>
      </c>
      <c r="M31" s="121">
        <f>'ЕФЕКТИВНІСТЬ 2018 рік'!W34</f>
        <v>0</v>
      </c>
      <c r="N31" s="122">
        <f>'ЕФЕКТИВНІСТЬ 2018 рік'!X34</f>
        <v>0</v>
      </c>
    </row>
    <row r="32" spans="2:14" s="77" customFormat="1" x14ac:dyDescent="0.25">
      <c r="B32" s="2">
        <v>24</v>
      </c>
      <c r="C32" s="196" t="str">
        <f>'ЕФЕКТИВНІСТЬ 2018 рік'!C35</f>
        <v>Київський апеляційний суд</v>
      </c>
      <c r="E32" s="189">
        <f>'ЕФЕКТИВНІСТЬ 2018 рік'!K35</f>
        <v>83842</v>
      </c>
      <c r="F32" s="190">
        <f>'ЕФЕКТИВНІСТЬ 2018 рік'!E35</f>
        <v>32003.16</v>
      </c>
      <c r="G32" s="189">
        <f>'ЕФЕКТИВНІСТЬ 2018 рік'!N35</f>
        <v>117.89999999999999</v>
      </c>
      <c r="H32" s="64">
        <f>'ЕФЕКТИВНІСТЬ 2018 рік'!R35</f>
        <v>1.25</v>
      </c>
      <c r="I32" s="64">
        <f>'ЕФЕКТИВНІСТЬ 2018 рік'!Q35</f>
        <v>0.5</v>
      </c>
      <c r="K32" s="120">
        <f>'ЕФЕКТИВНІСТЬ 2018 рік'!U35</f>
        <v>0</v>
      </c>
      <c r="L32" s="123" t="str">
        <f>'ЕФЕКТИВНІСТЬ 2018 рік'!V35</f>
        <v>АА</v>
      </c>
      <c r="M32" s="121">
        <f>'ЕФЕКТИВНІСТЬ 2018 рік'!W35</f>
        <v>0</v>
      </c>
      <c r="N32" s="122">
        <f>'ЕФЕКТИВНІСТЬ 2018 рік'!X35</f>
        <v>0</v>
      </c>
    </row>
    <row r="33" spans="2:14" x14ac:dyDescent="0.25">
      <c r="E33" s="77"/>
      <c r="F33" s="77"/>
      <c r="G33" s="77"/>
      <c r="H33" s="77"/>
      <c r="I33" s="77"/>
      <c r="K33" s="77"/>
      <c r="L33" s="77"/>
      <c r="M33" s="77"/>
      <c r="N33" s="124"/>
    </row>
    <row r="34" spans="2:14" x14ac:dyDescent="0.25">
      <c r="E34" s="77"/>
      <c r="F34" s="77"/>
      <c r="G34" s="77"/>
      <c r="H34" s="77"/>
      <c r="I34" s="77"/>
      <c r="K34" s="77"/>
      <c r="L34" s="77"/>
      <c r="M34" s="77"/>
      <c r="N34" s="124"/>
    </row>
    <row r="35" spans="2:14" x14ac:dyDescent="0.25">
      <c r="B35" s="38" t="s">
        <v>718</v>
      </c>
      <c r="C35" s="203" t="s">
        <v>3</v>
      </c>
      <c r="E35" s="125">
        <f>SUM(E36:E60)</f>
        <v>857601.79999999993</v>
      </c>
      <c r="F35" s="125">
        <f t="shared" ref="F35:G35" si="0">SUM(F36:F60)</f>
        <v>56165.649999999994</v>
      </c>
      <c r="G35" s="125">
        <f t="shared" si="0"/>
        <v>497.9</v>
      </c>
      <c r="H35" s="38"/>
      <c r="I35" s="38"/>
      <c r="K35" s="38"/>
      <c r="L35" s="38"/>
      <c r="M35" s="38"/>
      <c r="N35" s="38"/>
    </row>
    <row r="36" spans="2:14" x14ac:dyDescent="0.25">
      <c r="B36" s="2">
        <v>1</v>
      </c>
      <c r="C36" s="196" t="str">
        <f>'ЕФЕКТИВНІСТЬ 2018 рік'!C625</f>
        <v>Господарський суд Вінницької області</v>
      </c>
      <c r="E36" s="189">
        <f>'ЕФЕКТИВНІСТЬ 2018 рік'!K625</f>
        <v>20112.399999999998</v>
      </c>
      <c r="F36" s="189">
        <f>'ЕФЕКТИВНІСТЬ 2018 рік'!E625</f>
        <v>855.77</v>
      </c>
      <c r="G36" s="189">
        <f>'ЕФЕКТИВНІСТЬ 2018 рік'!N625</f>
        <v>9.9</v>
      </c>
      <c r="H36" s="64">
        <f>'ЕФЕКТИВНІСТЬ 2018 рік'!R625</f>
        <v>-1.6500000000000001</v>
      </c>
      <c r="I36" s="64">
        <f>'ЕФЕКТИВНІСТЬ 2018 рік'!Q625</f>
        <v>-1.4899999999999998</v>
      </c>
      <c r="K36" s="120">
        <f>'ЕФЕКТИВНІСТЬ 2018 рік'!U625</f>
        <v>0</v>
      </c>
      <c r="L36" s="123">
        <f>'ЕФЕКТИВНІСТЬ 2018 рік'!V625</f>
        <v>0</v>
      </c>
      <c r="M36" s="121" t="str">
        <f>'ЕФЕКТИВНІСТЬ 2018 рік'!W625</f>
        <v>ВВ</v>
      </c>
      <c r="N36" s="122">
        <f>'ЕФЕКТИВНІСТЬ 2018 рік'!X625</f>
        <v>0</v>
      </c>
    </row>
    <row r="37" spans="2:14" x14ac:dyDescent="0.25">
      <c r="B37" s="2">
        <v>2</v>
      </c>
      <c r="C37" s="196" t="str">
        <f>'ЕФЕКТИВНІСТЬ 2018 рік'!C626</f>
        <v>Господарський суд Волинської області</v>
      </c>
      <c r="E37" s="189">
        <f>'ЕФЕКТИВНІСТЬ 2018 рік'!K626</f>
        <v>19754.100000000002</v>
      </c>
      <c r="F37" s="189">
        <f>'ЕФЕКТИВНІСТЬ 2018 рік'!E626</f>
        <v>922.46</v>
      </c>
      <c r="G37" s="189">
        <f>'ЕФЕКТИВНІСТЬ 2018 рік'!N626</f>
        <v>8.6999999999999993</v>
      </c>
      <c r="H37" s="64">
        <f>'ЕФЕКТИВНІСТЬ 2018 рік'!R626</f>
        <v>-1.35</v>
      </c>
      <c r="I37" s="64">
        <f>'ЕФЕКТИВНІСТЬ 2018 рік'!Q626</f>
        <v>-0.92</v>
      </c>
      <c r="K37" s="120">
        <f>'ЕФЕКТИВНІСТЬ 2018 рік'!U626</f>
        <v>0</v>
      </c>
      <c r="L37" s="123">
        <f>'ЕФЕКТИВНІСТЬ 2018 рік'!V626</f>
        <v>0</v>
      </c>
      <c r="M37" s="121" t="str">
        <f>'ЕФЕКТИВНІСТЬ 2018 рік'!W626</f>
        <v>ВВ</v>
      </c>
      <c r="N37" s="122">
        <f>'ЕФЕКТИВНІСТЬ 2018 рік'!X626</f>
        <v>0</v>
      </c>
    </row>
    <row r="38" spans="2:14" x14ac:dyDescent="0.25">
      <c r="B38" s="2">
        <v>3</v>
      </c>
      <c r="C38" s="196" t="str">
        <f>'ЕФЕКТИВНІСТЬ 2018 рік'!C627</f>
        <v>Господарський суд Дніпропетровської області</v>
      </c>
      <c r="E38" s="189">
        <f>'ЕФЕКТИВНІСТЬ 2018 рік'!K627</f>
        <v>67423.900000000009</v>
      </c>
      <c r="F38" s="189">
        <f>'ЕФЕКТИВНІСТЬ 2018 рік'!E627</f>
        <v>5412.09</v>
      </c>
      <c r="G38" s="189">
        <f>'ЕФЕКТИВНІСТЬ 2018 рік'!N627</f>
        <v>37.4</v>
      </c>
      <c r="H38" s="64">
        <f>'ЕФЕКТИВНІСТЬ 2018 рік'!R627</f>
        <v>-0.33999999999999997</v>
      </c>
      <c r="I38" s="64">
        <f>'ЕФЕКТИВНІСТЬ 2018 рік'!Q627</f>
        <v>-1.1099999999999999</v>
      </c>
      <c r="K38" s="120">
        <f>'ЕФЕКТИВНІСТЬ 2018 рік'!U627</f>
        <v>0</v>
      </c>
      <c r="L38" s="123">
        <f>'ЕФЕКТИВНІСТЬ 2018 рік'!V627</f>
        <v>0</v>
      </c>
      <c r="M38" s="121" t="str">
        <f>'ЕФЕКТИВНІСТЬ 2018 рік'!W627</f>
        <v>ВВ</v>
      </c>
      <c r="N38" s="122">
        <f>'ЕФЕКТИВНІСТЬ 2018 рік'!X627</f>
        <v>0</v>
      </c>
    </row>
    <row r="39" spans="2:14" x14ac:dyDescent="0.25">
      <c r="B39" s="2">
        <v>4</v>
      </c>
      <c r="C39" s="196" t="str">
        <f>'ЕФЕКТИВНІСТЬ 2018 рік'!C628</f>
        <v>Господарський суд Донецької області</v>
      </c>
      <c r="E39" s="189">
        <f>'ЕФЕКТИВНІСТЬ 2018 рік'!K628</f>
        <v>37073.999999999993</v>
      </c>
      <c r="F39" s="189">
        <f>'ЕФЕКТИВНІСТЬ 2018 рік'!E628</f>
        <v>2611.9499999999998</v>
      </c>
      <c r="G39" s="189">
        <f>'ЕФЕКТИВНІСТЬ 2018 рік'!N628</f>
        <v>30</v>
      </c>
      <c r="H39" s="64">
        <f>'ЕФЕКТИВНІСТЬ 2018 рік'!R628</f>
        <v>-0.8</v>
      </c>
      <c r="I39" s="64">
        <f>'ЕФЕКТИВНІСТЬ 2018 рік'!Q628</f>
        <v>-0.82</v>
      </c>
      <c r="K39" s="120">
        <f>'ЕФЕКТИВНІСТЬ 2018 рік'!U628</f>
        <v>0</v>
      </c>
      <c r="L39" s="123">
        <f>'ЕФЕКТИВНІСТЬ 2018 рік'!V628</f>
        <v>0</v>
      </c>
      <c r="M39" s="121" t="str">
        <f>'ЕФЕКТИВНІСТЬ 2018 рік'!W628</f>
        <v>ВВ</v>
      </c>
      <c r="N39" s="122">
        <f>'ЕФЕКТИВНІСТЬ 2018 рік'!X628</f>
        <v>0</v>
      </c>
    </row>
    <row r="40" spans="2:14" x14ac:dyDescent="0.25">
      <c r="B40" s="2">
        <v>5</v>
      </c>
      <c r="C40" s="196" t="str">
        <f>'ЕФЕКТИВНІСТЬ 2018 рік'!C629</f>
        <v>Господарський суд Житомирської області</v>
      </c>
      <c r="E40" s="189">
        <f>'ЕФЕКТИВНІСТЬ 2018 рік'!K629</f>
        <v>24921.4</v>
      </c>
      <c r="F40" s="189">
        <f>'ЕФЕКТИВНІСТЬ 2018 рік'!E629</f>
        <v>1190.6300000000001</v>
      </c>
      <c r="G40" s="189">
        <f>'ЕФЕКТИВНІСТЬ 2018 рік'!N629</f>
        <v>15.5</v>
      </c>
      <c r="H40" s="64">
        <f>'ЕФЕКТИВНІСТЬ 2018 рік'!R629</f>
        <v>-1.46</v>
      </c>
      <c r="I40" s="64">
        <f>'ЕФЕКТИВНІСТЬ 2018 рік'!Q629</f>
        <v>-0.88</v>
      </c>
      <c r="K40" s="120">
        <f>'ЕФЕКТИВНІСТЬ 2018 рік'!U629</f>
        <v>0</v>
      </c>
      <c r="L40" s="123">
        <f>'ЕФЕКТИВНІСТЬ 2018 рік'!V629</f>
        <v>0</v>
      </c>
      <c r="M40" s="121" t="str">
        <f>'ЕФЕКТИВНІСТЬ 2018 рік'!W629</f>
        <v>ВВ</v>
      </c>
      <c r="N40" s="122">
        <f>'ЕФЕКТИВНІСТЬ 2018 рік'!X629</f>
        <v>0</v>
      </c>
    </row>
    <row r="41" spans="2:14" x14ac:dyDescent="0.25">
      <c r="B41" s="2">
        <v>6</v>
      </c>
      <c r="C41" s="196" t="str">
        <f>'ЕФЕКТИВНІСТЬ 2018 рік'!C630</f>
        <v>Господарський суд Закарпатської області</v>
      </c>
      <c r="E41" s="189">
        <f>'ЕФЕКТИВНІСТЬ 2018 рік'!K630</f>
        <v>14112.199999999999</v>
      </c>
      <c r="F41" s="189">
        <f>'ЕФЕКТИВНІСТЬ 2018 рік'!E630</f>
        <v>660.41</v>
      </c>
      <c r="G41" s="189">
        <f>'ЕФЕКТИВНІСТЬ 2018 рік'!N630</f>
        <v>6.1</v>
      </c>
      <c r="H41" s="64">
        <f>'ЕФЕКТИВНІСТЬ 2018 рік'!R630</f>
        <v>-1.34</v>
      </c>
      <c r="I41" s="64">
        <f>'ЕФЕКТИВНІСТЬ 2018 рік'!Q630</f>
        <v>-2.63</v>
      </c>
      <c r="K41" s="120">
        <f>'ЕФЕКТИВНІСТЬ 2018 рік'!U630</f>
        <v>0</v>
      </c>
      <c r="L41" s="123">
        <f>'ЕФЕКТИВНІСТЬ 2018 рік'!V630</f>
        <v>0</v>
      </c>
      <c r="M41" s="121" t="str">
        <f>'ЕФЕКТИВНІСТЬ 2018 рік'!W630</f>
        <v>ВВ</v>
      </c>
      <c r="N41" s="122">
        <f>'ЕФЕКТИВНІСТЬ 2018 рік'!X630</f>
        <v>0</v>
      </c>
    </row>
    <row r="42" spans="2:14" x14ac:dyDescent="0.25">
      <c r="B42" s="2">
        <v>7</v>
      </c>
      <c r="C42" s="196" t="str">
        <f>'ЕФЕКТИВНІСТЬ 2018 рік'!C631</f>
        <v>Господарський суд Запорізької області</v>
      </c>
      <c r="E42" s="189">
        <f>'ЕФЕКТИВНІСТЬ 2018 рік'!K631</f>
        <v>40742.6</v>
      </c>
      <c r="F42" s="189">
        <f>'ЕФЕКТИВНІСТЬ 2018 рік'!E631</f>
        <v>2408.42</v>
      </c>
      <c r="G42" s="189">
        <f>'ЕФЕКТИВНІСТЬ 2018 рік'!N631</f>
        <v>19.3</v>
      </c>
      <c r="H42" s="64">
        <f>'ЕФЕКТИВНІСТЬ 2018 рік'!R631</f>
        <v>-0.84000000000000008</v>
      </c>
      <c r="I42" s="64">
        <f>'ЕФЕКТИВНІСТЬ 2018 рік'!Q631</f>
        <v>-1.71</v>
      </c>
      <c r="K42" s="120">
        <f>'ЕФЕКТИВНІСТЬ 2018 рік'!U631</f>
        <v>0</v>
      </c>
      <c r="L42" s="123">
        <f>'ЕФЕКТИВНІСТЬ 2018 рік'!V631</f>
        <v>0</v>
      </c>
      <c r="M42" s="121" t="str">
        <f>'ЕФЕКТИВНІСТЬ 2018 рік'!W631</f>
        <v>ВВ</v>
      </c>
      <c r="N42" s="122">
        <f>'ЕФЕКТИВНІСТЬ 2018 рік'!X631</f>
        <v>0</v>
      </c>
    </row>
    <row r="43" spans="2:14" x14ac:dyDescent="0.25">
      <c r="B43" s="2">
        <v>8</v>
      </c>
      <c r="C43" s="196" t="str">
        <f>'ЕФЕКТИВНІСТЬ 2018 рік'!C632</f>
        <v>Господарський суд Івано-Франківської області</v>
      </c>
      <c r="E43" s="189">
        <f>'ЕФЕКТИВНІСТЬ 2018 рік'!K632</f>
        <v>29023.4</v>
      </c>
      <c r="F43" s="189">
        <f>'ЕФЕКТИВНІСТЬ 2018 рік'!E632</f>
        <v>1150.44</v>
      </c>
      <c r="G43" s="189">
        <f>'ЕФЕКТИВНІСТЬ 2018 рік'!N632</f>
        <v>18.399999999999999</v>
      </c>
      <c r="H43" s="64">
        <f>'ЕФЕКТИВНІСТЬ 2018 рік'!R632</f>
        <v>-1.9300000000000002</v>
      </c>
      <c r="I43" s="64">
        <f>'ЕФЕКТИВНІСТЬ 2018 рік'!Q632</f>
        <v>-0.6100000000000001</v>
      </c>
      <c r="K43" s="120">
        <f>'ЕФЕКТИВНІСТЬ 2018 рік'!U632</f>
        <v>0</v>
      </c>
      <c r="L43" s="123">
        <f>'ЕФЕКТИВНІСТЬ 2018 рік'!V632</f>
        <v>0</v>
      </c>
      <c r="M43" s="121" t="str">
        <f>'ЕФЕКТИВНІСТЬ 2018 рік'!W632</f>
        <v>ВВ</v>
      </c>
      <c r="N43" s="122">
        <f>'ЕФЕКТИВНІСТЬ 2018 рік'!X632</f>
        <v>0</v>
      </c>
    </row>
    <row r="44" spans="2:14" x14ac:dyDescent="0.25">
      <c r="B44" s="2">
        <v>9</v>
      </c>
      <c r="C44" s="196" t="str">
        <f>'ЕФЕКТИВНІСТЬ 2018 рік'!C633</f>
        <v>Господарський суд Київської області</v>
      </c>
      <c r="E44" s="189">
        <f>'ЕФЕКТИВНІСТЬ 2018 рік'!K633</f>
        <v>42557.19999999999</v>
      </c>
      <c r="F44" s="189">
        <f>'ЕФЕКТИВНІСТЬ 2018 рік'!E633</f>
        <v>3685.14</v>
      </c>
      <c r="G44" s="189">
        <f>'ЕФЕКТИВНІСТЬ 2018 рік'!N633</f>
        <v>28.2</v>
      </c>
      <c r="H44" s="64">
        <f>'ЕФЕКТИВНІСТЬ 2018 рік'!R633</f>
        <v>-0.32</v>
      </c>
      <c r="I44" s="64">
        <f>'ЕФЕКТИВНІСТЬ 2018 рік'!Q633</f>
        <v>-0.99</v>
      </c>
      <c r="K44" s="120">
        <f>'ЕФЕКТИВНІСТЬ 2018 рік'!U633</f>
        <v>0</v>
      </c>
      <c r="L44" s="123">
        <f>'ЕФЕКТИВНІСТЬ 2018 рік'!V633</f>
        <v>0</v>
      </c>
      <c r="M44" s="121" t="str">
        <f>'ЕФЕКТИВНІСТЬ 2018 рік'!W633</f>
        <v>ВВ</v>
      </c>
      <c r="N44" s="122">
        <f>'ЕФЕКТИВНІСТЬ 2018 рік'!X633</f>
        <v>0</v>
      </c>
    </row>
    <row r="45" spans="2:14" x14ac:dyDescent="0.25">
      <c r="B45" s="2">
        <v>10</v>
      </c>
      <c r="C45" s="196" t="str">
        <f>'ЕФЕКТИВНІСТЬ 2018 рік'!C634</f>
        <v>Господарський суд Кіровоградської області</v>
      </c>
      <c r="E45" s="189">
        <f>'ЕФЕКТИВНІСТЬ 2018 рік'!K634</f>
        <v>17973.599999999999</v>
      </c>
      <c r="F45" s="189">
        <f>'ЕФЕКТИВНІСТЬ 2018 рік'!E634</f>
        <v>862.82</v>
      </c>
      <c r="G45" s="189">
        <f>'ЕФЕКТИВНІСТЬ 2018 рік'!N634</f>
        <v>6.5</v>
      </c>
      <c r="H45" s="64">
        <f>'ЕФЕКТИВНІСТЬ 2018 рік'!R634</f>
        <v>-1.1400000000000001</v>
      </c>
      <c r="I45" s="64">
        <f>'ЕФЕКТИВНІСТЬ 2018 рік'!Q634</f>
        <v>-1.2200000000000002</v>
      </c>
      <c r="K45" s="120">
        <f>'ЕФЕКТИВНІСТЬ 2018 рік'!U634</f>
        <v>0</v>
      </c>
      <c r="L45" s="123">
        <f>'ЕФЕКТИВНІСТЬ 2018 рік'!V634</f>
        <v>0</v>
      </c>
      <c r="M45" s="121" t="str">
        <f>'ЕФЕКТИВНІСТЬ 2018 рік'!W634</f>
        <v>ВВ</v>
      </c>
      <c r="N45" s="122">
        <f>'ЕФЕКТИВНІСТЬ 2018 рік'!X634</f>
        <v>0</v>
      </c>
    </row>
    <row r="46" spans="2:14" x14ac:dyDescent="0.25">
      <c r="B46" s="2">
        <v>11</v>
      </c>
      <c r="C46" s="196" t="str">
        <f>'ЕФЕКТИВНІСТЬ 2018 рік'!C635</f>
        <v>Господарський суд Луганської області</v>
      </c>
      <c r="E46" s="189">
        <f>'ЕФЕКТИВНІСТЬ 2018 рік'!K635</f>
        <v>24825.8</v>
      </c>
      <c r="F46" s="189">
        <f>'ЕФЕКТИВНІСТЬ 2018 рік'!E635</f>
        <v>575.38</v>
      </c>
      <c r="G46" s="189">
        <f>'ЕФЕКТИВНІСТЬ 2018 рік'!N635</f>
        <v>16.899999999999999</v>
      </c>
      <c r="H46" s="64">
        <f>'ЕФЕКТИВНІСТЬ 2018 рік'!R635</f>
        <v>-3.69</v>
      </c>
      <c r="I46" s="64">
        <f>'ЕФЕКТИВНІСТЬ 2018 рік'!Q635</f>
        <v>-1.08</v>
      </c>
      <c r="K46" s="120">
        <f>'ЕФЕКТИВНІСТЬ 2018 рік'!U635</f>
        <v>0</v>
      </c>
      <c r="L46" s="123">
        <f>'ЕФЕКТИВНІСТЬ 2018 рік'!V635</f>
        <v>0</v>
      </c>
      <c r="M46" s="121" t="str">
        <f>'ЕФЕКТИВНІСТЬ 2018 рік'!W635</f>
        <v>ВВ</v>
      </c>
      <c r="N46" s="122">
        <f>'ЕФЕКТИВНІСТЬ 2018 рік'!X635</f>
        <v>0</v>
      </c>
    </row>
    <row r="47" spans="2:14" x14ac:dyDescent="0.25">
      <c r="B47" s="2">
        <v>12</v>
      </c>
      <c r="C47" s="196" t="str">
        <f>'ЕФЕКТИВНІСТЬ 2018 рік'!C636</f>
        <v>Господарський суд Львівської області</v>
      </c>
      <c r="E47" s="189">
        <f>'ЕФЕКТИВНІСТЬ 2018 рік'!K636</f>
        <v>52804.1</v>
      </c>
      <c r="F47" s="189">
        <f>'ЕФЕКТИВНІСТЬ 2018 рік'!E636</f>
        <v>2363.63</v>
      </c>
      <c r="G47" s="189">
        <f>'ЕФЕКТИВНІСТЬ 2018 рік'!N636</f>
        <v>34.799999999999997</v>
      </c>
      <c r="H47" s="64">
        <f>'ЕФЕКТИВНІСТЬ 2018 рік'!R636</f>
        <v>-1.6400000000000001</v>
      </c>
      <c r="I47" s="64">
        <f>'ЕФЕКТИВНІСТЬ 2018 рік'!Q636</f>
        <v>-1.8900000000000001</v>
      </c>
      <c r="K47" s="120">
        <f>'ЕФЕКТИВНІСТЬ 2018 рік'!U636</f>
        <v>0</v>
      </c>
      <c r="L47" s="123">
        <f>'ЕФЕКТИВНІСТЬ 2018 рік'!V636</f>
        <v>0</v>
      </c>
      <c r="M47" s="121" t="str">
        <f>'ЕФЕКТИВНІСТЬ 2018 рік'!W636</f>
        <v>ВВ</v>
      </c>
      <c r="N47" s="122">
        <f>'ЕФЕКТИВНІСТЬ 2018 рік'!X636</f>
        <v>0</v>
      </c>
    </row>
    <row r="48" spans="2:14" x14ac:dyDescent="0.25">
      <c r="B48" s="2">
        <v>13</v>
      </c>
      <c r="C48" s="196" t="str">
        <f>'ЕФЕКТИВНІСТЬ 2018 рік'!C637</f>
        <v>Господарський суд Миколаївської області</v>
      </c>
      <c r="E48" s="189">
        <f>'ЕФЕКТИВНІСТЬ 2018 рік'!K637</f>
        <v>23417.600000000002</v>
      </c>
      <c r="F48" s="189">
        <f>'ЕФЕКТИВНІСТЬ 2018 рік'!E637</f>
        <v>2076.8200000000002</v>
      </c>
      <c r="G48" s="189">
        <f>'ЕФЕКТИВНІСТЬ 2018 рік'!N637</f>
        <v>12.3</v>
      </c>
      <c r="H48" s="64">
        <f>'ЕФЕКТИВНІСТЬ 2018 рік'!R637</f>
        <v>-0.1</v>
      </c>
      <c r="I48" s="64">
        <f>'ЕФЕКТИВНІСТЬ 2018 рік'!Q637</f>
        <v>-0.92</v>
      </c>
      <c r="K48" s="120">
        <f>'ЕФЕКТИВНІСТЬ 2018 рік'!U637</f>
        <v>0</v>
      </c>
      <c r="L48" s="123">
        <f>'ЕФЕКТИВНІСТЬ 2018 рік'!V637</f>
        <v>0</v>
      </c>
      <c r="M48" s="121" t="str">
        <f>'ЕФЕКТИВНІСТЬ 2018 рік'!W637</f>
        <v>ВВ</v>
      </c>
      <c r="N48" s="122">
        <f>'ЕФЕКТИВНІСТЬ 2018 рік'!X637</f>
        <v>0</v>
      </c>
    </row>
    <row r="49" spans="2:14" x14ac:dyDescent="0.25">
      <c r="B49" s="2">
        <v>14</v>
      </c>
      <c r="C49" s="196" t="str">
        <f>'ЕФЕКТИВНІСТЬ 2018 рік'!C638</f>
        <v>Господарський суд міста Києва</v>
      </c>
      <c r="E49" s="189">
        <f>'ЕФЕКТИВНІСТЬ 2018 рік'!K638</f>
        <v>54129.099999999991</v>
      </c>
      <c r="F49" s="189">
        <f>'ЕФЕКТИВНІСТЬ 2018 рік'!E638</f>
        <v>13783.71</v>
      </c>
      <c r="G49" s="189">
        <f>'ЕФЕКТИВНІСТЬ 2018 рік'!N638</f>
        <v>64.099999999999994</v>
      </c>
      <c r="H49" s="64">
        <f>'ЕФЕКТИВНІСТЬ 2018 рік'!R638</f>
        <v>0.82000000000000006</v>
      </c>
      <c r="I49" s="64">
        <f>'ЕФЕКТИВНІСТЬ 2018 рік'!Q638</f>
        <v>-1.88</v>
      </c>
      <c r="K49" s="120">
        <f>'ЕФЕКТИВНІСТЬ 2018 рік'!U638</f>
        <v>0</v>
      </c>
      <c r="L49" s="123">
        <f>'ЕФЕКТИВНІСТЬ 2018 рік'!V638</f>
        <v>0</v>
      </c>
      <c r="M49" s="121">
        <f>'ЕФЕКТИВНІСТЬ 2018 рік'!W638</f>
        <v>0</v>
      </c>
      <c r="N49" s="122" t="str">
        <f>'ЕФЕКТИВНІСТЬ 2018 рік'!X638</f>
        <v>ВА</v>
      </c>
    </row>
    <row r="50" spans="2:14" x14ac:dyDescent="0.25">
      <c r="B50" s="2">
        <v>15</v>
      </c>
      <c r="C50" s="196" t="str">
        <f>'ЕФЕКТИВНІСТЬ 2018 рік'!C639</f>
        <v>Господарський суд Одеської області</v>
      </c>
      <c r="E50" s="189">
        <f>'ЕФЕКТИВНІСТЬ 2018 рік'!K639</f>
        <v>25522.800000000003</v>
      </c>
      <c r="F50" s="189">
        <f>'ЕФЕКТИВНІСТЬ 2018 рік'!E639</f>
        <v>3273.21</v>
      </c>
      <c r="G50" s="189">
        <f>'ЕФЕКТИВНІСТЬ 2018 рік'!N639</f>
        <v>28.9</v>
      </c>
      <c r="H50" s="64">
        <f>'ЕФЕКТИВНІСТЬ 2018 рік'!R639</f>
        <v>-8.0000000000000016E-2</v>
      </c>
      <c r="I50" s="64">
        <f>'ЕФЕКТИВНІСТЬ 2018 рік'!Q639</f>
        <v>-1.01</v>
      </c>
      <c r="K50" s="120">
        <f>'ЕФЕКТИВНІСТЬ 2018 рік'!U639</f>
        <v>0</v>
      </c>
      <c r="L50" s="123">
        <f>'ЕФЕКТИВНІСТЬ 2018 рік'!V639</f>
        <v>0</v>
      </c>
      <c r="M50" s="121" t="str">
        <f>'ЕФЕКТИВНІСТЬ 2018 рік'!W639</f>
        <v>ВВ</v>
      </c>
      <c r="N50" s="122">
        <f>'ЕФЕКТИВНІСТЬ 2018 рік'!X639</f>
        <v>0</v>
      </c>
    </row>
    <row r="51" spans="2:14" x14ac:dyDescent="0.25">
      <c r="B51" s="2">
        <v>16</v>
      </c>
      <c r="C51" s="196" t="str">
        <f>'ЕФЕКТИВНІСТЬ 2018 рік'!C640</f>
        <v>Господарський суд Полтавської області</v>
      </c>
      <c r="E51" s="189">
        <f>'ЕФЕКТИВНІСТЬ 2018 рік'!K640</f>
        <v>23521.600000000006</v>
      </c>
      <c r="F51" s="189">
        <f>'ЕФЕКТИВНІСТЬ 2018 рік'!E640</f>
        <v>1470.27</v>
      </c>
      <c r="G51" s="189">
        <f>'ЕФЕКТИВНІСТЬ 2018 рік'!N640</f>
        <v>17.600000000000001</v>
      </c>
      <c r="H51" s="64">
        <f>'ЕФЕКТИВНІСТЬ 2018 рік'!R640</f>
        <v>-0.98</v>
      </c>
      <c r="I51" s="64">
        <f>'ЕФЕКТИВНІСТЬ 2018 рік'!Q640</f>
        <v>-1.23</v>
      </c>
      <c r="K51" s="120">
        <f>'ЕФЕКТИВНІСТЬ 2018 рік'!U640</f>
        <v>0</v>
      </c>
      <c r="L51" s="123">
        <f>'ЕФЕКТИВНІСТЬ 2018 рік'!V640</f>
        <v>0</v>
      </c>
      <c r="M51" s="121" t="str">
        <f>'ЕФЕКТИВНІСТЬ 2018 рік'!W640</f>
        <v>ВВ</v>
      </c>
      <c r="N51" s="122">
        <f>'ЕФЕКТИВНІСТЬ 2018 рік'!X640</f>
        <v>0</v>
      </c>
    </row>
    <row r="52" spans="2:14" x14ac:dyDescent="0.25">
      <c r="B52" s="2">
        <v>17</v>
      </c>
      <c r="C52" s="196" t="str">
        <f>'ЕФЕКТИВНІСТЬ 2018 рік'!C641</f>
        <v>Господарський суд Рівненської області</v>
      </c>
      <c r="E52" s="189">
        <f>'ЕФЕКТИВНІСТЬ 2018 рік'!K641</f>
        <v>21188.1</v>
      </c>
      <c r="F52" s="189">
        <f>'ЕФЕКТИВНІСТЬ 2018 рік'!E641</f>
        <v>941.38</v>
      </c>
      <c r="G52" s="189">
        <f>'ЕФЕКТИВНІСТЬ 2018 рік'!N641</f>
        <v>13.8</v>
      </c>
      <c r="H52" s="64">
        <f>'ЕФЕКТИВНІСТЬ 2018 рік'!R641</f>
        <v>-1.6600000000000001</v>
      </c>
      <c r="I52" s="64">
        <f>'ЕФЕКТИВНІСТЬ 2018 рік'!Q641</f>
        <v>-0.72000000000000008</v>
      </c>
      <c r="K52" s="120">
        <f>'ЕФЕКТИВНІСТЬ 2018 рік'!U641</f>
        <v>0</v>
      </c>
      <c r="L52" s="123">
        <f>'ЕФЕКТИВНІСТЬ 2018 рік'!V641</f>
        <v>0</v>
      </c>
      <c r="M52" s="121" t="str">
        <f>'ЕФЕКТИВНІСТЬ 2018 рік'!W641</f>
        <v>ВВ</v>
      </c>
      <c r="N52" s="122">
        <f>'ЕФЕКТИВНІСТЬ 2018 рік'!X641</f>
        <v>0</v>
      </c>
    </row>
    <row r="53" spans="2:14" x14ac:dyDescent="0.25">
      <c r="B53" s="2">
        <v>18</v>
      </c>
      <c r="C53" s="196" t="str">
        <f>'ЕФЕКТИВНІСТЬ 2018 рік'!C642</f>
        <v>Господарський суд Сумської області</v>
      </c>
      <c r="E53" s="189">
        <f>'ЕФЕКТИВНІСТЬ 2018 рік'!K642</f>
        <v>23191.399999999998</v>
      </c>
      <c r="F53" s="189">
        <f>'ЕФЕКТИВНІСТЬ 2018 рік'!E642</f>
        <v>1147.4000000000001</v>
      </c>
      <c r="G53" s="189">
        <f>'ЕФЕКТИВНІСТЬ 2018 рік'!N642</f>
        <v>10.6</v>
      </c>
      <c r="H53" s="64">
        <f>'ЕФЕКТИВНІСТЬ 2018 рік'!R642</f>
        <v>-1.23</v>
      </c>
      <c r="I53" s="64">
        <f>'ЕФЕКТИВНІСТЬ 2018 рік'!Q642</f>
        <v>-1.2799999999999998</v>
      </c>
      <c r="K53" s="120">
        <f>'ЕФЕКТИВНІСТЬ 2018 рік'!U642</f>
        <v>0</v>
      </c>
      <c r="L53" s="123">
        <f>'ЕФЕКТИВНІСТЬ 2018 рік'!V642</f>
        <v>0</v>
      </c>
      <c r="M53" s="121" t="str">
        <f>'ЕФЕКТИВНІСТЬ 2018 рік'!W642</f>
        <v>ВВ</v>
      </c>
      <c r="N53" s="122">
        <f>'ЕФЕКТИВНІСТЬ 2018 рік'!X642</f>
        <v>0</v>
      </c>
    </row>
    <row r="54" spans="2:14" x14ac:dyDescent="0.25">
      <c r="B54" s="2">
        <v>19</v>
      </c>
      <c r="C54" s="196" t="str">
        <f>'ЕФЕКТИВНІСТЬ 2018 рік'!C643</f>
        <v>Господарський суд Тернопільської області</v>
      </c>
      <c r="E54" s="189">
        <f>'ЕФЕКТИВНІСТЬ 2018 рік'!K643</f>
        <v>76300.899999999994</v>
      </c>
      <c r="F54" s="189">
        <f>'ЕФЕКТИВНІСТЬ 2018 рік'!E643</f>
        <v>628.66999999999996</v>
      </c>
      <c r="G54" s="189">
        <f>'ЕФЕКТИВНІСТЬ 2018 рік'!N643</f>
        <v>13</v>
      </c>
      <c r="H54" s="64">
        <f>'ЕФЕКТИВНІСТЬ 2018 рік'!R643</f>
        <v>-10.68</v>
      </c>
      <c r="I54" s="64">
        <f>'ЕФЕКТИВНІСТЬ 2018 рік'!Q643</f>
        <v>-0.86</v>
      </c>
      <c r="K54" s="120">
        <f>'ЕФЕКТИВНІСТЬ 2018 рік'!U643</f>
        <v>0</v>
      </c>
      <c r="L54" s="123">
        <f>'ЕФЕКТИВНІСТЬ 2018 рік'!V643</f>
        <v>0</v>
      </c>
      <c r="M54" s="121" t="str">
        <f>'ЕФЕКТИВНІСТЬ 2018 рік'!W643</f>
        <v>ВВ</v>
      </c>
      <c r="N54" s="122">
        <f>'ЕФЕКТИВНІСТЬ 2018 рік'!X643</f>
        <v>0</v>
      </c>
    </row>
    <row r="55" spans="2:14" x14ac:dyDescent="0.25">
      <c r="B55" s="2">
        <v>20</v>
      </c>
      <c r="C55" s="196" t="str">
        <f>'ЕФЕКТИВНІСТЬ 2018 рік'!C644</f>
        <v>Господарський суд Харківської області</v>
      </c>
      <c r="E55" s="189">
        <f>'ЕФЕКТИВНІСТЬ 2018 рік'!K644</f>
        <v>17369</v>
      </c>
      <c r="F55" s="189">
        <f>'ЕФЕКТИВНІСТЬ 2018 рік'!E644</f>
        <v>3918.07</v>
      </c>
      <c r="G55" s="189">
        <f>'ЕФЕКТИВНІСТЬ 2018 рік'!N644</f>
        <v>39.4</v>
      </c>
      <c r="H55" s="64">
        <f>'ЕФЕКТИВНІСТЬ 2018 рік'!R644</f>
        <v>0.13999999999999996</v>
      </c>
      <c r="I55" s="64">
        <f>'ЕФЕКТИВНІСТЬ 2018 рік'!Q644</f>
        <v>-0.92999999999999994</v>
      </c>
      <c r="K55" s="120">
        <f>'ЕФЕКТИВНІСТЬ 2018 рік'!U644</f>
        <v>0</v>
      </c>
      <c r="L55" s="123">
        <f>'ЕФЕКТИВНІСТЬ 2018 рік'!V644</f>
        <v>0</v>
      </c>
      <c r="M55" s="121">
        <f>'ЕФЕКТИВНІСТЬ 2018 рік'!W644</f>
        <v>0</v>
      </c>
      <c r="N55" s="122" t="str">
        <f>'ЕФЕКТИВНІСТЬ 2018 рік'!X644</f>
        <v>ВА</v>
      </c>
    </row>
    <row r="56" spans="2:14" x14ac:dyDescent="0.25">
      <c r="B56" s="2">
        <v>21</v>
      </c>
      <c r="C56" s="196" t="str">
        <f>'ЕФЕКТИВНІСТЬ 2018 рік'!C645</f>
        <v>Господарський суд Херсонської області</v>
      </c>
      <c r="E56" s="189">
        <f>'ЕФЕКТИВНІСТЬ 2018 рік'!K645</f>
        <v>25306.799999999999</v>
      </c>
      <c r="F56" s="189">
        <f>'ЕФЕКТИВНІСТЬ 2018 рік'!E645</f>
        <v>1111.19</v>
      </c>
      <c r="G56" s="189">
        <f>'ЕФЕКТИВНІСТЬ 2018 рік'!N645</f>
        <v>12.7</v>
      </c>
      <c r="H56" s="64">
        <f>'ЕФЕКТИВНІСТЬ 2018 рік'!R645</f>
        <v>-1.57</v>
      </c>
      <c r="I56" s="64">
        <f>'ЕФЕКТИВНІСТЬ 2018 рік'!Q645</f>
        <v>-1.06</v>
      </c>
      <c r="K56" s="120">
        <f>'ЕФЕКТИВНІСТЬ 2018 рік'!U645</f>
        <v>0</v>
      </c>
      <c r="L56" s="123">
        <f>'ЕФЕКТИВНІСТЬ 2018 рік'!V645</f>
        <v>0</v>
      </c>
      <c r="M56" s="121" t="str">
        <f>'ЕФЕКТИВНІСТЬ 2018 рік'!W645</f>
        <v>ВВ</v>
      </c>
      <c r="N56" s="122">
        <f>'ЕФЕКТИВНІСТЬ 2018 рік'!X645</f>
        <v>0</v>
      </c>
    </row>
    <row r="57" spans="2:14" x14ac:dyDescent="0.25">
      <c r="B57" s="2">
        <v>22</v>
      </c>
      <c r="C57" s="196" t="str">
        <f>'ЕФЕКТИВНІСТЬ 2018 рік'!C646</f>
        <v>Господарський суд Хмельницької області</v>
      </c>
      <c r="E57" s="189">
        <f>'ЕФЕКТИВНІСТЬ 2018 рік'!K646</f>
        <v>19595.5</v>
      </c>
      <c r="F57" s="189">
        <f>'ЕФЕКТИВНІСТЬ 2018 рік'!E646</f>
        <v>1207.56</v>
      </c>
      <c r="G57" s="189">
        <f>'ЕФЕКТИВНІСТЬ 2018 рік'!N646</f>
        <v>13.9</v>
      </c>
      <c r="H57" s="64">
        <f>'ЕФЕКТИВНІСТЬ 2018 рік'!R646</f>
        <v>-0.98</v>
      </c>
      <c r="I57" s="64">
        <f>'ЕФЕКТИВНІСТЬ 2018 рік'!Q646</f>
        <v>-0.90999999999999992</v>
      </c>
      <c r="K57" s="120">
        <f>'ЕФЕКТИВНІСТЬ 2018 рік'!U646</f>
        <v>0</v>
      </c>
      <c r="L57" s="123">
        <f>'ЕФЕКТИВНІСТЬ 2018 рік'!V646</f>
        <v>0</v>
      </c>
      <c r="M57" s="121" t="str">
        <f>'ЕФЕКТИВНІСТЬ 2018 рік'!W646</f>
        <v>ВВ</v>
      </c>
      <c r="N57" s="122">
        <f>'ЕФЕКТИВНІСТЬ 2018 рік'!X646</f>
        <v>0</v>
      </c>
    </row>
    <row r="58" spans="2:14" x14ac:dyDescent="0.25">
      <c r="B58" s="2">
        <v>23</v>
      </c>
      <c r="C58" s="196" t="str">
        <f>'ЕФЕКТИВНІСТЬ 2018 рік'!C647</f>
        <v>Господарський суд Черкаської області</v>
      </c>
      <c r="E58" s="189">
        <f>'ЕФЕКТИВНІСТЬ 2018 рік'!K647</f>
        <v>17007</v>
      </c>
      <c r="F58" s="189">
        <f>'ЕФЕКТИВНІСТЬ 2018 рік'!E647</f>
        <v>1469.82</v>
      </c>
      <c r="G58" s="189">
        <f>'ЕФЕКТИВНІСТЬ 2018 рік'!N647</f>
        <v>12.1</v>
      </c>
      <c r="H58" s="64">
        <f>'ЕФЕКТИВНІСТЬ 2018 рік'!R647</f>
        <v>-0.39</v>
      </c>
      <c r="I58" s="64">
        <f>'ЕФЕКТИВНІСТЬ 2018 рік'!Q647</f>
        <v>-1.31</v>
      </c>
      <c r="K58" s="120">
        <f>'ЕФЕКТИВНІСТЬ 2018 рік'!U647</f>
        <v>0</v>
      </c>
      <c r="L58" s="123">
        <f>'ЕФЕКТИВНІСТЬ 2018 рік'!V647</f>
        <v>0</v>
      </c>
      <c r="M58" s="121" t="str">
        <f>'ЕФЕКТИВНІСТЬ 2018 рік'!W647</f>
        <v>ВВ</v>
      </c>
      <c r="N58" s="122">
        <f>'ЕФЕКТИВНІСТЬ 2018 рік'!X647</f>
        <v>0</v>
      </c>
    </row>
    <row r="59" spans="2:14" x14ac:dyDescent="0.25">
      <c r="B59" s="2">
        <v>24</v>
      </c>
      <c r="C59" s="196" t="str">
        <f>'ЕФЕКТИВНІСТЬ 2018 рік'!C648</f>
        <v>Господарський суд Чернівецької області</v>
      </c>
      <c r="E59" s="189">
        <f>'ЕФЕКТИВНІСТЬ 2018 рік'!K648</f>
        <v>24010.099999999995</v>
      </c>
      <c r="F59" s="189">
        <f>'ЕФЕКТИВНІСТЬ 2018 рік'!E648</f>
        <v>1501.47</v>
      </c>
      <c r="G59" s="189">
        <f>'ЕФЕКТИВНІСТЬ 2018 рік'!N648</f>
        <v>13.9</v>
      </c>
      <c r="H59" s="64">
        <f>'ЕФЕКТИВНІСТЬ 2018 рік'!R648</f>
        <v>-0.85</v>
      </c>
      <c r="I59" s="64">
        <f>'ЕФЕКТИВНІСТЬ 2018 рік'!Q648</f>
        <v>0.18999999999999997</v>
      </c>
      <c r="K59" s="120" t="str">
        <f>'ЕФЕКТИВНІСТЬ 2018 рік'!U648</f>
        <v>АВ</v>
      </c>
      <c r="L59" s="123">
        <f>'ЕФЕКТИВНІСТЬ 2018 рік'!V648</f>
        <v>0</v>
      </c>
      <c r="M59" s="121">
        <f>'ЕФЕКТИВНІСТЬ 2018 рік'!W648</f>
        <v>0</v>
      </c>
      <c r="N59" s="122">
        <f>'ЕФЕКТИВНІСТЬ 2018 рік'!X648</f>
        <v>0</v>
      </c>
    </row>
    <row r="60" spans="2:14" x14ac:dyDescent="0.25">
      <c r="B60" s="2">
        <v>25</v>
      </c>
      <c r="C60" s="196" t="str">
        <f>'ЕФЕКТИВНІСТЬ 2018 рік'!C649</f>
        <v>Господарський суд Чернігівської області</v>
      </c>
      <c r="E60" s="189">
        <f>'ЕФЕКТИВНІСТЬ 2018 рік'!K649</f>
        <v>115717.19999999998</v>
      </c>
      <c r="F60" s="189">
        <f>'ЕФЕКТИВНІСТЬ 2018 рік'!E649</f>
        <v>936.94</v>
      </c>
      <c r="G60" s="189">
        <f>'ЕФЕКТИВНІСТЬ 2018 рік'!N649</f>
        <v>13.9</v>
      </c>
      <c r="H60" s="64">
        <f>'ЕФЕКТИВНІСТЬ 2018 рік'!R649</f>
        <v>-10.760000000000002</v>
      </c>
      <c r="I60" s="64">
        <f>'ЕФЕКТИВНІСТЬ 2018 рік'!Q649</f>
        <v>-0.59000000000000008</v>
      </c>
      <c r="K60" s="120">
        <f>'ЕФЕКТИВНІСТЬ 2018 рік'!U649</f>
        <v>0</v>
      </c>
      <c r="L60" s="123">
        <f>'ЕФЕКТИВНІСТЬ 2018 рік'!V649</f>
        <v>0</v>
      </c>
      <c r="M60" s="121" t="str">
        <f>'ЕФЕКТИВНІСТЬ 2018 рік'!W649</f>
        <v>ВВ</v>
      </c>
      <c r="N60" s="122">
        <f>'ЕФЕКТИВНІСТЬ 2018 рік'!X649</f>
        <v>0</v>
      </c>
    </row>
    <row r="61" spans="2:14" x14ac:dyDescent="0.25">
      <c r="E61" s="77"/>
      <c r="F61" s="77"/>
      <c r="G61" s="77"/>
      <c r="H61" s="77"/>
      <c r="I61" s="77"/>
      <c r="K61" s="77"/>
      <c r="L61" s="77"/>
      <c r="M61" s="77"/>
      <c r="N61" s="124"/>
    </row>
    <row r="62" spans="2:14" x14ac:dyDescent="0.25">
      <c r="B62" s="38" t="s">
        <v>626</v>
      </c>
      <c r="C62" s="203" t="s">
        <v>24</v>
      </c>
      <c r="E62" s="125">
        <f>SUM(E63:E68)</f>
        <v>504128.4</v>
      </c>
      <c r="F62" s="125">
        <f>SUM(F63:F68)</f>
        <v>25799.719999999998</v>
      </c>
      <c r="G62" s="125">
        <f>SUM(G63:G68)</f>
        <v>167.7</v>
      </c>
      <c r="H62" s="38"/>
      <c r="I62" s="38"/>
      <c r="K62" s="38"/>
      <c r="L62" s="38"/>
      <c r="M62" s="38"/>
      <c r="N62" s="38"/>
    </row>
    <row r="63" spans="2:14" x14ac:dyDescent="0.25">
      <c r="B63" s="2">
        <f>'ЕФЕКТИВНІСТЬ 2018 рік'!B652</f>
        <v>1</v>
      </c>
      <c r="C63" s="196" t="str">
        <f>'ЕФЕКТИВНІСТЬ 2018 рік'!C652</f>
        <v>Східний АГС</v>
      </c>
      <c r="E63" s="189">
        <f>'ЕФЕКТИВНІСТЬ 2018 рік'!K652</f>
        <v>113570.3</v>
      </c>
      <c r="F63" s="189">
        <f>'ЕФЕКТИВНІСТЬ 2018 рік'!E652</f>
        <v>3785.05</v>
      </c>
      <c r="G63" s="189">
        <f>'ЕФЕКТИВНІСТЬ 2018 рік'!N652</f>
        <v>36.200000000000003</v>
      </c>
      <c r="H63" s="64">
        <f>'ЕФЕКТИВНІСТЬ 2018 рік'!R652</f>
        <v>-2.13</v>
      </c>
      <c r="I63" s="64">
        <f>'ЕФЕКТИВНІСТЬ 2018 рік'!Q652</f>
        <v>-0.76</v>
      </c>
      <c r="K63" s="120">
        <f>'ЕФЕКТИВНІСТЬ 2018 рік'!U652</f>
        <v>0</v>
      </c>
      <c r="L63" s="123">
        <f>'ЕФЕКТИВНІСТЬ 2018 рік'!V652</f>
        <v>0</v>
      </c>
      <c r="M63" s="121" t="str">
        <f>'ЕФЕКТИВНІСТЬ 2018 рік'!W652</f>
        <v>ВВ</v>
      </c>
      <c r="N63" s="122">
        <f>'ЕФЕКТИВНІСТЬ 2018 рік'!X652</f>
        <v>0</v>
      </c>
    </row>
    <row r="64" spans="2:14" x14ac:dyDescent="0.25">
      <c r="B64" s="2">
        <f>'ЕФЕКТИВНІСТЬ 2018 рік'!B653</f>
        <v>2</v>
      </c>
      <c r="C64" s="196" t="str">
        <f>'ЕФЕКТИВНІСТЬ 2018 рік'!C653</f>
        <v>Центральний АГС</v>
      </c>
      <c r="E64" s="189">
        <f>'ЕФЕКТИВНІСТЬ 2018 рік'!K653</f>
        <v>61683.900000000009</v>
      </c>
      <c r="F64" s="189">
        <f>'ЕФЕКТИВНІСТЬ 2018 рік'!E653</f>
        <v>2954.67</v>
      </c>
      <c r="G64" s="189">
        <f>'ЕФЕКТИВНІСТЬ 2018 рік'!N653</f>
        <v>19.5</v>
      </c>
      <c r="H64" s="64">
        <f>'ЕФЕКТИВНІСТЬ 2018 рік'!R653</f>
        <v>-1.05</v>
      </c>
      <c r="I64" s="64">
        <f>'ЕФЕКТИВНІСТЬ 2018 рік'!Q653</f>
        <v>-1.48</v>
      </c>
      <c r="K64" s="120">
        <f>'ЕФЕКТИВНІСТЬ 2018 рік'!U653</f>
        <v>0</v>
      </c>
      <c r="L64" s="123">
        <f>'ЕФЕКТИВНІСТЬ 2018 рік'!V653</f>
        <v>0</v>
      </c>
      <c r="M64" s="121" t="str">
        <f>'ЕФЕКТИВНІСТЬ 2018 рік'!W653</f>
        <v>ВВ</v>
      </c>
      <c r="N64" s="122">
        <f>'ЕФЕКТИВНІСТЬ 2018 рік'!X653</f>
        <v>0</v>
      </c>
    </row>
    <row r="65" spans="2:14" x14ac:dyDescent="0.25">
      <c r="B65" s="2">
        <f>'ЕФЕКТИВНІСТЬ 2018 рік'!B654</f>
        <v>3</v>
      </c>
      <c r="C65" s="196" t="str">
        <f>'ЕФЕКТИВНІСТЬ 2018 рік'!C654</f>
        <v>Південно-західний АГС</v>
      </c>
      <c r="E65" s="189">
        <f>'ЕФЕКТИВНІСТЬ 2018 рік'!K654</f>
        <v>73367.100000000006</v>
      </c>
      <c r="F65" s="189">
        <f>'ЕФЕКТИВНІСТЬ 2018 рік'!E654</f>
        <v>3193.74</v>
      </c>
      <c r="G65" s="189">
        <f>'ЕФЕКТИВНІСТЬ 2018 рік'!N654</f>
        <v>20.399999999999999</v>
      </c>
      <c r="H65" s="64">
        <f>'ЕФЕКТИВНІСТЬ 2018 рік'!R654</f>
        <v>-1.21</v>
      </c>
      <c r="I65" s="64">
        <f>'ЕФЕКТИВНІСТЬ 2018 рік'!Q654</f>
        <v>-0.56000000000000005</v>
      </c>
      <c r="K65" s="120">
        <f>'ЕФЕКТИВНІСТЬ 2018 рік'!U654</f>
        <v>0</v>
      </c>
      <c r="L65" s="123">
        <f>'ЕФЕКТИВНІСТЬ 2018 рік'!V654</f>
        <v>0</v>
      </c>
      <c r="M65" s="121" t="str">
        <f>'ЕФЕКТИВНІСТЬ 2018 рік'!W654</f>
        <v>ВВ</v>
      </c>
      <c r="N65" s="122">
        <f>'ЕФЕКТИВНІСТЬ 2018 рік'!X654</f>
        <v>0</v>
      </c>
    </row>
    <row r="66" spans="2:14" x14ac:dyDescent="0.25">
      <c r="B66" s="2">
        <f>'ЕФЕКТИВНІСТЬ 2018 рік'!B655</f>
        <v>4</v>
      </c>
      <c r="C66" s="196" t="str">
        <f>'ЕФЕКТИВНІСТЬ 2018 рік'!C655</f>
        <v>Північний АГС</v>
      </c>
      <c r="E66" s="189">
        <f>'ЕФЕКТИВНІСТЬ 2018 рік'!K655</f>
        <v>141300.6</v>
      </c>
      <c r="F66" s="189">
        <f>'ЕФЕКТИВНІСТЬ 2018 рік'!E655</f>
        <v>10421.709999999999</v>
      </c>
      <c r="G66" s="189">
        <f>'ЕФЕКТИВНІСТЬ 2018 рік'!N655</f>
        <v>48.7</v>
      </c>
      <c r="H66" s="64">
        <f>'ЕФЕКТИВНІСТЬ 2018 рік'!R655</f>
        <v>-0.06</v>
      </c>
      <c r="I66" s="64">
        <f>'ЕФЕКТИВНІСТЬ 2018 рік'!Q655</f>
        <v>-1.29</v>
      </c>
      <c r="K66" s="120">
        <f>'ЕФЕКТИВНІСТЬ 2018 рік'!U655</f>
        <v>0</v>
      </c>
      <c r="L66" s="123">
        <f>'ЕФЕКТИВНІСТЬ 2018 рік'!V655</f>
        <v>0</v>
      </c>
      <c r="M66" s="121" t="str">
        <f>'ЕФЕКТИВНІСТЬ 2018 рік'!W655</f>
        <v>ВВ</v>
      </c>
      <c r="N66" s="122">
        <f>'ЕФЕКТИВНІСТЬ 2018 рік'!X655</f>
        <v>0</v>
      </c>
    </row>
    <row r="67" spans="2:14" x14ac:dyDescent="0.25">
      <c r="B67" s="2">
        <f>'ЕФЕКТИВНІСТЬ 2018 рік'!B656</f>
        <v>5</v>
      </c>
      <c r="C67" s="196" t="str">
        <f>'ЕФЕКТИВНІСТЬ 2018 рік'!C656</f>
        <v>Північно-західний АГС</v>
      </c>
      <c r="E67" s="189">
        <f>'ЕФЕКТИВНІСТЬ 2018 рік'!K656</f>
        <v>58167.900000000009</v>
      </c>
      <c r="F67" s="189">
        <f>'ЕФЕКТИВНІСТЬ 2018 рік'!E656</f>
        <v>2526.64</v>
      </c>
      <c r="G67" s="189">
        <f>'ЕФЕКТИВНІСТЬ 2018 рік'!N656</f>
        <v>21.9</v>
      </c>
      <c r="H67" s="64">
        <f>'ЕФЕКТИВНІСТЬ 2018 рік'!R656</f>
        <v>-1.44</v>
      </c>
      <c r="I67" s="64">
        <f>'ЕФЕКТИВНІСТЬ 2018 рік'!Q656</f>
        <v>-0.91</v>
      </c>
      <c r="K67" s="120">
        <f>'ЕФЕКТИВНІСТЬ 2018 рік'!U656</f>
        <v>0</v>
      </c>
      <c r="L67" s="123">
        <f>'ЕФЕКТИВНІСТЬ 2018 рік'!V656</f>
        <v>0</v>
      </c>
      <c r="M67" s="121" t="str">
        <f>'ЕФЕКТИВНІСТЬ 2018 рік'!W656</f>
        <v>ВВ</v>
      </c>
      <c r="N67" s="122">
        <f>'ЕФЕКТИВНІСТЬ 2018 рік'!X656</f>
        <v>0</v>
      </c>
    </row>
    <row r="68" spans="2:14" x14ac:dyDescent="0.25">
      <c r="B68" s="2">
        <f>'ЕФЕКТИВНІСТЬ 2018 рік'!B657</f>
        <v>6</v>
      </c>
      <c r="C68" s="196" t="str">
        <f>'ЕФЕКТИВНІСТЬ 2018 рік'!C657</f>
        <v>Західний АГС</v>
      </c>
      <c r="E68" s="189">
        <f>'ЕФЕКТИВНІСТЬ 2018 рік'!K657</f>
        <v>56038.600000000006</v>
      </c>
      <c r="F68" s="189">
        <f>'ЕФЕКТИВНІСТЬ 2018 рік'!E657</f>
        <v>2917.91</v>
      </c>
      <c r="G68" s="189">
        <f>'ЕФЕКТИВНІСТЬ 2018 рік'!N657</f>
        <v>21</v>
      </c>
      <c r="H68" s="64">
        <f>'ЕФЕКТИВНІСТЬ 2018 рік'!R657</f>
        <v>-0.97</v>
      </c>
      <c r="I68" s="64">
        <f>'ЕФЕКТИВНІСТЬ 2018 рік'!Q657</f>
        <v>-0.54</v>
      </c>
      <c r="K68" s="120">
        <f>'ЕФЕКТИВНІСТЬ 2018 рік'!U657</f>
        <v>0</v>
      </c>
      <c r="L68" s="123">
        <f>'ЕФЕКТИВНІСТЬ 2018 рік'!V657</f>
        <v>0</v>
      </c>
      <c r="M68" s="121" t="str">
        <f>'ЕФЕКТИВНІСТЬ 2018 рік'!W657</f>
        <v>ВВ</v>
      </c>
      <c r="N68" s="122">
        <f>'ЕФЕКТИВНІСТЬ 2018 рік'!X657</f>
        <v>0</v>
      </c>
    </row>
    <row r="69" spans="2:14" x14ac:dyDescent="0.25">
      <c r="E69" s="77"/>
      <c r="F69" s="77"/>
      <c r="G69" s="77"/>
      <c r="H69" s="77"/>
      <c r="I69" s="77"/>
      <c r="K69" s="77"/>
      <c r="L69" s="77"/>
      <c r="M69" s="77"/>
      <c r="N69" s="77"/>
    </row>
    <row r="70" spans="2:14" x14ac:dyDescent="0.25">
      <c r="E70" s="77"/>
      <c r="F70" s="77"/>
      <c r="G70" s="77"/>
      <c r="H70" s="77"/>
      <c r="I70" s="77"/>
      <c r="K70" s="77"/>
      <c r="L70" s="77"/>
      <c r="M70" s="77"/>
      <c r="N70" s="77"/>
    </row>
    <row r="71" spans="2:14" x14ac:dyDescent="0.25">
      <c r="E71" s="77"/>
      <c r="F71" s="77"/>
      <c r="G71" s="77"/>
      <c r="H71" s="77"/>
      <c r="I71" s="77"/>
      <c r="K71" s="77"/>
      <c r="L71" s="77"/>
      <c r="M71" s="77"/>
      <c r="N71" s="77"/>
    </row>
    <row r="72" spans="2:14" x14ac:dyDescent="0.25">
      <c r="E72" s="77"/>
      <c r="F72" s="77"/>
      <c r="G72" s="77"/>
      <c r="H72" s="77"/>
      <c r="I72" s="77"/>
      <c r="K72" s="77"/>
      <c r="L72" s="77"/>
      <c r="M72" s="77"/>
      <c r="N72" s="77"/>
    </row>
    <row r="73" spans="2:14" x14ac:dyDescent="0.25">
      <c r="E73" s="77"/>
      <c r="F73" s="77"/>
      <c r="G73" s="77"/>
      <c r="H73" s="77"/>
      <c r="I73" s="77"/>
      <c r="K73" s="77"/>
      <c r="L73" s="77"/>
      <c r="M73" s="77"/>
      <c r="N73" s="77"/>
    </row>
    <row r="74" spans="2:14" x14ac:dyDescent="0.25">
      <c r="E74" s="77"/>
      <c r="F74" s="77"/>
      <c r="G74" s="77"/>
      <c r="H74" s="77"/>
      <c r="I74" s="77"/>
      <c r="K74" s="77"/>
      <c r="L74" s="77"/>
      <c r="M74" s="77"/>
      <c r="N74" s="77"/>
    </row>
    <row r="75" spans="2:14" x14ac:dyDescent="0.25">
      <c r="E75" s="77"/>
      <c r="F75" s="77"/>
      <c r="G75" s="77"/>
      <c r="H75" s="77"/>
      <c r="I75" s="77"/>
      <c r="K75" s="77"/>
      <c r="L75" s="77"/>
      <c r="M75" s="77"/>
      <c r="N75" s="77"/>
    </row>
    <row r="76" spans="2:14" x14ac:dyDescent="0.25">
      <c r="E76" s="77"/>
      <c r="F76" s="77"/>
      <c r="G76" s="77"/>
      <c r="H76" s="77"/>
      <c r="I76" s="77"/>
      <c r="K76" s="77"/>
      <c r="L76" s="77"/>
      <c r="M76" s="77"/>
      <c r="N76" s="77"/>
    </row>
    <row r="77" spans="2:14" x14ac:dyDescent="0.25">
      <c r="E77" s="77"/>
      <c r="F77" s="77"/>
      <c r="G77" s="77"/>
      <c r="H77" s="77"/>
      <c r="I77" s="77"/>
      <c r="K77" s="77"/>
      <c r="L77" s="77"/>
      <c r="M77" s="77"/>
      <c r="N77" s="77"/>
    </row>
    <row r="78" spans="2:14" x14ac:dyDescent="0.25">
      <c r="E78" s="77"/>
      <c r="F78" s="77"/>
      <c r="G78" s="77"/>
      <c r="H78" s="77"/>
      <c r="I78" s="77"/>
      <c r="K78" s="77"/>
      <c r="L78" s="77"/>
      <c r="M78" s="77"/>
      <c r="N78" s="77"/>
    </row>
    <row r="79" spans="2:14" x14ac:dyDescent="0.25">
      <c r="E79" s="77"/>
      <c r="F79" s="77"/>
      <c r="G79" s="77"/>
      <c r="H79" s="77"/>
      <c r="I79" s="77"/>
      <c r="K79" s="77"/>
      <c r="L79" s="77"/>
      <c r="M79" s="77"/>
      <c r="N79" s="77"/>
    </row>
    <row r="80" spans="2:14" x14ac:dyDescent="0.25">
      <c r="E80" s="77"/>
      <c r="F80" s="77"/>
      <c r="G80" s="77"/>
      <c r="H80" s="77"/>
      <c r="I80" s="77"/>
      <c r="K80" s="77"/>
      <c r="L80" s="77"/>
      <c r="M80" s="77"/>
      <c r="N80" s="77"/>
    </row>
    <row r="81" spans="2:14" x14ac:dyDescent="0.25">
      <c r="E81" s="77"/>
      <c r="F81" s="77"/>
      <c r="G81" s="77"/>
      <c r="H81" s="77"/>
      <c r="I81" s="77"/>
      <c r="K81" s="77"/>
      <c r="L81" s="77"/>
      <c r="M81" s="77"/>
      <c r="N81" s="77"/>
    </row>
    <row r="82" spans="2:14" x14ac:dyDescent="0.25">
      <c r="E82" s="77"/>
      <c r="F82" s="77"/>
      <c r="G82" s="77"/>
      <c r="H82" s="77"/>
      <c r="I82" s="77"/>
      <c r="K82" s="77"/>
      <c r="L82" s="77"/>
      <c r="M82" s="77"/>
      <c r="N82" s="77"/>
    </row>
    <row r="83" spans="2:14" x14ac:dyDescent="0.25">
      <c r="E83" s="77"/>
      <c r="F83" s="77"/>
      <c r="G83" s="77"/>
      <c r="H83" s="77"/>
      <c r="I83" s="77"/>
      <c r="K83" s="77"/>
      <c r="L83" s="77"/>
      <c r="M83" s="77"/>
      <c r="N83" s="77"/>
    </row>
    <row r="84" spans="2:14" x14ac:dyDescent="0.25">
      <c r="E84" s="77"/>
      <c r="F84" s="77"/>
      <c r="G84" s="77"/>
      <c r="H84" s="77"/>
      <c r="I84" s="77"/>
      <c r="K84" s="77"/>
      <c r="L84" s="77"/>
      <c r="M84" s="77"/>
      <c r="N84" s="77"/>
    </row>
    <row r="85" spans="2:14" x14ac:dyDescent="0.25">
      <c r="E85" s="77"/>
      <c r="F85" s="77"/>
      <c r="G85" s="77"/>
      <c r="H85" s="77"/>
      <c r="I85" s="77"/>
      <c r="K85" s="77"/>
      <c r="L85" s="77"/>
      <c r="M85" s="77"/>
      <c r="N85" s="77"/>
    </row>
    <row r="86" spans="2:14" x14ac:dyDescent="0.25">
      <c r="E86" s="77"/>
      <c r="F86" s="77"/>
      <c r="G86" s="77"/>
      <c r="H86" s="77"/>
      <c r="I86" s="77"/>
      <c r="K86" s="77"/>
      <c r="L86" s="77"/>
      <c r="M86" s="77"/>
      <c r="N86" s="77"/>
    </row>
    <row r="87" spans="2:14" x14ac:dyDescent="0.25">
      <c r="E87" s="77"/>
      <c r="F87" s="77"/>
      <c r="G87" s="77"/>
      <c r="H87" s="77"/>
      <c r="I87" s="77"/>
      <c r="K87" s="77"/>
      <c r="L87" s="77"/>
      <c r="M87" s="77"/>
      <c r="N87" s="77"/>
    </row>
    <row r="88" spans="2:14" x14ac:dyDescent="0.25">
      <c r="E88" s="77"/>
      <c r="F88" s="77"/>
      <c r="G88" s="77"/>
      <c r="H88" s="77"/>
      <c r="I88" s="77"/>
      <c r="K88" s="77"/>
      <c r="L88" s="77"/>
      <c r="M88" s="77"/>
      <c r="N88" s="77"/>
    </row>
    <row r="89" spans="2:14" x14ac:dyDescent="0.25">
      <c r="B89" s="38" t="s">
        <v>627</v>
      </c>
      <c r="C89" s="203" t="str">
        <f>'ЕФЕКТИВНІСТЬ 2018 рік'!C658</f>
        <v>Місцеві адміністративні суди</v>
      </c>
      <c r="E89" s="125">
        <f>SUM(E90:E114)</f>
        <v>825065.68493999995</v>
      </c>
      <c r="F89" s="125">
        <f t="shared" ref="F89:G89" si="1">SUM(F90:F114)</f>
        <v>156934.25000000003</v>
      </c>
      <c r="G89" s="125">
        <f t="shared" si="1"/>
        <v>509.40000000000009</v>
      </c>
      <c r="H89" s="38"/>
      <c r="I89" s="38"/>
      <c r="K89" s="38"/>
      <c r="L89" s="38"/>
      <c r="M89" s="38"/>
      <c r="N89" s="38"/>
    </row>
    <row r="90" spans="2:14" x14ac:dyDescent="0.25">
      <c r="B90" s="2">
        <f>'ЕФЕКТИВНІСТЬ 2018 рік'!B660</f>
        <v>1</v>
      </c>
      <c r="C90" s="196" t="str">
        <f>'ЕФЕКТИВНІСТЬ 2018 рік'!C660</f>
        <v>Вінницький окружний адміністративний суд</v>
      </c>
      <c r="E90" s="189">
        <f>'ЕФЕКТИВНІСТЬ 2018 рік'!K660</f>
        <v>30487.774310000001</v>
      </c>
      <c r="F90" s="189">
        <f>'ЕФЕКТИВНІСТЬ 2018 рік'!E660</f>
        <v>4496.17</v>
      </c>
      <c r="G90" s="189">
        <f>'ЕФЕКТИВНІСТЬ 2018 рік'!N660</f>
        <v>22.5</v>
      </c>
      <c r="H90" s="64">
        <f>'ЕФЕКТИВНІСТЬ 2018 рік'!R660</f>
        <v>0.48</v>
      </c>
      <c r="I90" s="64">
        <f>'ЕФЕКТИВНІСТЬ 2018 рік'!Q660</f>
        <v>-0.37</v>
      </c>
      <c r="K90" s="120">
        <f>'ЕФЕКТИВНІСТЬ 2018 рік'!U660</f>
        <v>0</v>
      </c>
      <c r="L90" s="123">
        <f>'ЕФЕКТИВНІСТЬ 2018 рік'!V660</f>
        <v>0</v>
      </c>
      <c r="M90" s="121">
        <f>'ЕФЕКТИВНІСТЬ 2018 рік'!W660</f>
        <v>0</v>
      </c>
      <c r="N90" s="122" t="str">
        <f>'ЕФЕКТИВНІСТЬ 2018 рік'!X660</f>
        <v>ВА</v>
      </c>
    </row>
    <row r="91" spans="2:14" x14ac:dyDescent="0.25">
      <c r="B91" s="2">
        <f>'ЕФЕКТИВНІСТЬ 2018 рік'!B661</f>
        <v>2</v>
      </c>
      <c r="C91" s="196" t="str">
        <f>'ЕФЕКТИВНІСТЬ 2018 рік'!C661</f>
        <v>Волинський окружний адміністративний суд</v>
      </c>
      <c r="E91" s="189">
        <f>'ЕФЕКТИВНІСТЬ 2018 рік'!K661</f>
        <v>24093.499999999996</v>
      </c>
      <c r="F91" s="189">
        <f>'ЕФЕКТИВНІСТЬ 2018 рік'!E661</f>
        <v>2574.86</v>
      </c>
      <c r="G91" s="189">
        <f>'ЕФЕКТИВНІСТЬ 2018 рік'!N661</f>
        <v>15</v>
      </c>
      <c r="H91" s="64">
        <f>'ЕФЕКТИВНІСТЬ 2018 рік'!R661</f>
        <v>0.09</v>
      </c>
      <c r="I91" s="64">
        <f>'ЕФЕКТИВНІСТЬ 2018 рік'!Q661</f>
        <v>-0.14000000000000007</v>
      </c>
      <c r="K91" s="120">
        <f>'ЕФЕКТИВНІСТЬ 2018 рік'!U661</f>
        <v>0</v>
      </c>
      <c r="L91" s="123">
        <f>'ЕФЕКТИВНІСТЬ 2018 рік'!V661</f>
        <v>0</v>
      </c>
      <c r="M91" s="121">
        <f>'ЕФЕКТИВНІСТЬ 2018 рік'!W661</f>
        <v>0</v>
      </c>
      <c r="N91" s="122" t="str">
        <f>'ЕФЕКТИВНІСТЬ 2018 рік'!X661</f>
        <v>ВА</v>
      </c>
    </row>
    <row r="92" spans="2:14" x14ac:dyDescent="0.25">
      <c r="B92" s="2">
        <f>'ЕФЕКТИВНІСТЬ 2018 рік'!B662</f>
        <v>3</v>
      </c>
      <c r="C92" s="196" t="str">
        <f>'ЕФЕКТИВНІСТЬ 2018 рік'!C662</f>
        <v>Дніпропетровський окружний адміністративний суд</v>
      </c>
      <c r="E92" s="189">
        <f>'ЕФЕКТИВНІСТЬ 2018 рік'!K662</f>
        <v>76340.300000000017</v>
      </c>
      <c r="F92" s="189">
        <f>'ЕФЕКТИВНІСТЬ 2018 рік'!E662</f>
        <v>13432.38</v>
      </c>
      <c r="G92" s="189">
        <f>'ЕФЕКТИВНІСТЬ 2018 рік'!N662</f>
        <v>43.1</v>
      </c>
      <c r="H92" s="64">
        <f>'ЕФЕКТИВНІСТЬ 2018 рік'!R662</f>
        <v>1.19</v>
      </c>
      <c r="I92" s="64">
        <f>'ЕФЕКТИВНІСТЬ 2018 рік'!Q662</f>
        <v>-2.999999999999995E-2</v>
      </c>
      <c r="K92" s="120">
        <f>'ЕФЕКТИВНІСТЬ 2018 рік'!U662</f>
        <v>0</v>
      </c>
      <c r="L92" s="123">
        <f>'ЕФЕКТИВНІСТЬ 2018 рік'!V662</f>
        <v>0</v>
      </c>
      <c r="M92" s="121">
        <f>'ЕФЕКТИВНІСТЬ 2018 рік'!W662</f>
        <v>0</v>
      </c>
      <c r="N92" s="122" t="str">
        <f>'ЕФЕКТИВНІСТЬ 2018 рік'!X662</f>
        <v>ВА</v>
      </c>
    </row>
    <row r="93" spans="2:14" x14ac:dyDescent="0.25">
      <c r="B93" s="2">
        <f>'ЕФЕКТИВНІСТЬ 2018 рік'!B663</f>
        <v>4</v>
      </c>
      <c r="C93" s="196" t="str">
        <f>'ЕФЕКТИВНІСТЬ 2018 рік'!C663</f>
        <v>Донецький окружний адміністративний суд</v>
      </c>
      <c r="E93" s="189">
        <f>'ЕФЕКТИВНІСТЬ 2018 рік'!K663</f>
        <v>57122.799999999996</v>
      </c>
      <c r="F93" s="189">
        <f>'ЕФЕКТИВНІСТЬ 2018 рік'!E663</f>
        <v>15045.61</v>
      </c>
      <c r="G93" s="189">
        <f>'ЕФЕКТИВНІСТЬ 2018 рік'!N663</f>
        <v>44.9</v>
      </c>
      <c r="H93" s="64">
        <f>'ЕФЕКТИВНІСТЬ 2018 рік'!R663</f>
        <v>1.49</v>
      </c>
      <c r="I93" s="64">
        <f>'ЕФЕКТИВНІСТЬ 2018 рік'!Q663</f>
        <v>-7.0000000000000007E-2</v>
      </c>
      <c r="K93" s="120">
        <f>'ЕФЕКТИВНІСТЬ 2018 рік'!U663</f>
        <v>0</v>
      </c>
      <c r="L93" s="123">
        <f>'ЕФЕКТИВНІСТЬ 2018 рік'!V663</f>
        <v>0</v>
      </c>
      <c r="M93" s="121">
        <f>'ЕФЕКТИВНІСТЬ 2018 рік'!W663</f>
        <v>0</v>
      </c>
      <c r="N93" s="122" t="str">
        <f>'ЕФЕКТИВНІСТЬ 2018 рік'!X663</f>
        <v>ВА</v>
      </c>
    </row>
    <row r="94" spans="2:14" x14ac:dyDescent="0.25">
      <c r="B94" s="2">
        <f>'ЕФЕКТИВНІСТЬ 2018 рік'!B664</f>
        <v>5</v>
      </c>
      <c r="C94" s="196" t="str">
        <f>'ЕФЕКТИВНІСТЬ 2018 рік'!C664</f>
        <v>Житомирський окружний адміністративний суд</v>
      </c>
      <c r="E94" s="189">
        <f>'ЕФЕКТИВНІСТЬ 2018 рік'!K664</f>
        <v>27076.5</v>
      </c>
      <c r="F94" s="189">
        <f>'ЕФЕКТИВНІСТЬ 2018 рік'!E664</f>
        <v>6181.58</v>
      </c>
      <c r="G94" s="189">
        <f>'ЕФЕКТИВНІСТЬ 2018 рік'!N664</f>
        <v>17</v>
      </c>
      <c r="H94" s="64">
        <f>'ЕФЕКТИВНІСТЬ 2018 рік'!R664</f>
        <v>1.5899999999999999</v>
      </c>
      <c r="I94" s="64">
        <f>'ЕФЕКТИВНІСТЬ 2018 рік'!Q664</f>
        <v>-0.38</v>
      </c>
      <c r="K94" s="120">
        <f>'ЕФЕКТИВНІСТЬ 2018 рік'!U664</f>
        <v>0</v>
      </c>
      <c r="L94" s="123">
        <f>'ЕФЕКТИВНІСТЬ 2018 рік'!V664</f>
        <v>0</v>
      </c>
      <c r="M94" s="121">
        <f>'ЕФЕКТИВНІСТЬ 2018 рік'!W664</f>
        <v>0</v>
      </c>
      <c r="N94" s="122" t="str">
        <f>'ЕФЕКТИВНІСТЬ 2018 рік'!X664</f>
        <v>ВА</v>
      </c>
    </row>
    <row r="95" spans="2:14" x14ac:dyDescent="0.25">
      <c r="B95" s="2">
        <f>'ЕФЕКТИВНІСТЬ 2018 рік'!B665</f>
        <v>6</v>
      </c>
      <c r="C95" s="196" t="str">
        <f>'ЕФЕКТИВНІСТЬ 2018 рік'!C665</f>
        <v>Закарпатський окружний адміністративний суд</v>
      </c>
      <c r="E95" s="189">
        <f>'ЕФЕКТИВНІСТЬ 2018 рік'!K665</f>
        <v>20977.399999999998</v>
      </c>
      <c r="F95" s="189">
        <f>'ЕФЕКТИВНІСТЬ 2018 рік'!E665</f>
        <v>1693.25</v>
      </c>
      <c r="G95" s="189">
        <f>'ЕФЕКТИВНІСТЬ 2018 рік'!N665</f>
        <v>13.1</v>
      </c>
      <c r="H95" s="64">
        <f>'ЕФЕКТИВНІСТЬ 2018 рік'!R665</f>
        <v>-0.42</v>
      </c>
      <c r="I95" s="64">
        <f>'ЕФЕКТИВНІСТЬ 2018 рік'!Q665</f>
        <v>-1.08</v>
      </c>
      <c r="K95" s="120">
        <f>'ЕФЕКТИВНІСТЬ 2018 рік'!U665</f>
        <v>0</v>
      </c>
      <c r="L95" s="123">
        <f>'ЕФЕКТИВНІСТЬ 2018 рік'!V665</f>
        <v>0</v>
      </c>
      <c r="M95" s="121" t="str">
        <f>'ЕФЕКТИВНІСТЬ 2018 рік'!W665</f>
        <v>ВВ</v>
      </c>
      <c r="N95" s="122">
        <f>'ЕФЕКТИВНІСТЬ 2018 рік'!X665</f>
        <v>0</v>
      </c>
    </row>
    <row r="96" spans="2:14" x14ac:dyDescent="0.25">
      <c r="B96" s="2">
        <f>'ЕФЕКТИВНІСТЬ 2018 рік'!B666</f>
        <v>7</v>
      </c>
      <c r="C96" s="196" t="str">
        <f>'ЕФЕКТИВНІСТЬ 2018 рік'!C666</f>
        <v>Запорізький окружний адміністративний суд</v>
      </c>
      <c r="E96" s="189">
        <f>'ЕФЕКТИВНІСТЬ 2018 рік'!K666</f>
        <v>31777.08885</v>
      </c>
      <c r="F96" s="189">
        <f>'ЕФЕКТИВНІСТЬ 2018 рік'!E666</f>
        <v>5597.07</v>
      </c>
      <c r="G96" s="189">
        <f>'ЕФЕКТИВНІСТЬ 2018 рік'!N666</f>
        <v>17.899999999999999</v>
      </c>
      <c r="H96" s="64">
        <f>'ЕФЕКТИВНІСТЬ 2018 рік'!R666</f>
        <v>1.2</v>
      </c>
      <c r="I96" s="64">
        <f>'ЕФЕКТИВНІСТЬ 2018 рік'!Q666</f>
        <v>-0.65</v>
      </c>
      <c r="K96" s="120">
        <f>'ЕФЕКТИВНІСТЬ 2018 рік'!U666</f>
        <v>0</v>
      </c>
      <c r="L96" s="123">
        <f>'ЕФЕКТИВНІСТЬ 2018 рік'!V666</f>
        <v>0</v>
      </c>
      <c r="M96" s="121">
        <f>'ЕФЕКТИВНІСТЬ 2018 рік'!W666</f>
        <v>0</v>
      </c>
      <c r="N96" s="122" t="str">
        <f>'ЕФЕКТИВНІСТЬ 2018 рік'!X666</f>
        <v>ВА</v>
      </c>
    </row>
    <row r="97" spans="2:14" x14ac:dyDescent="0.25">
      <c r="B97" s="2">
        <f>'ЕФЕКТИВНІСТЬ 2018 рік'!B667</f>
        <v>8</v>
      </c>
      <c r="C97" s="196" t="str">
        <f>'ЕФЕКТИВНІСТЬ 2018 рік'!C667</f>
        <v>Івано-Франківський окружний адміністративний суд</v>
      </c>
      <c r="E97" s="189">
        <f>'ЕФЕКТИВНІСТЬ 2018 рік'!K667</f>
        <v>28340.100000000002</v>
      </c>
      <c r="F97" s="189">
        <f>'ЕФЕКТИВНІСТЬ 2018 рік'!E667</f>
        <v>2273.7800000000002</v>
      </c>
      <c r="G97" s="189">
        <f>'ЕФЕКТИВНІСТЬ 2018 рік'!N667</f>
        <v>19</v>
      </c>
      <c r="H97" s="64">
        <f>'ЕФЕКТИВНІСТЬ 2018 рік'!R667</f>
        <v>-0.47000000000000003</v>
      </c>
      <c r="I97" s="64">
        <f>'ЕФЕКТИВНІСТЬ 2018 рік'!Q667</f>
        <v>-0.35</v>
      </c>
      <c r="K97" s="120">
        <f>'ЕФЕКТИВНІСТЬ 2018 рік'!U667</f>
        <v>0</v>
      </c>
      <c r="L97" s="123">
        <f>'ЕФЕКТИВНІСТЬ 2018 рік'!V667</f>
        <v>0</v>
      </c>
      <c r="M97" s="121" t="str">
        <f>'ЕФЕКТИВНІСТЬ 2018 рік'!W667</f>
        <v>ВВ</v>
      </c>
      <c r="N97" s="122">
        <f>'ЕФЕКТИВНІСТЬ 2018 рік'!X667</f>
        <v>0</v>
      </c>
    </row>
    <row r="98" spans="2:14" x14ac:dyDescent="0.25">
      <c r="B98" s="2">
        <f>'ЕФЕКТИВНІСТЬ 2018 рік'!B668</f>
        <v>9</v>
      </c>
      <c r="C98" s="196" t="str">
        <f>'ЕФЕКТИВНІСТЬ 2018 рік'!C668</f>
        <v>Київський окружний адміністративний суд</v>
      </c>
      <c r="E98" s="189">
        <f>'ЕФЕКТИВНІСТЬ 2018 рік'!K668</f>
        <v>34120.1</v>
      </c>
      <c r="F98" s="189">
        <f>'ЕФЕКТИВНІСТЬ 2018 рік'!E668</f>
        <v>5770.78</v>
      </c>
      <c r="G98" s="189">
        <f>'ЕФЕКТИВНІСТЬ 2018 рік'!N668</f>
        <v>18.899999999999999</v>
      </c>
      <c r="H98" s="64">
        <f>'ЕФЕКТИВНІСТЬ 2018 рік'!R668</f>
        <v>1.1400000000000001</v>
      </c>
      <c r="I98" s="64">
        <f>'ЕФЕКТИВНІСТЬ 2018 рік'!Q668</f>
        <v>-1.1800000000000002</v>
      </c>
      <c r="K98" s="120">
        <f>'ЕФЕКТИВНІСТЬ 2018 рік'!U668</f>
        <v>0</v>
      </c>
      <c r="L98" s="123">
        <f>'ЕФЕКТИВНІСТЬ 2018 рік'!V668</f>
        <v>0</v>
      </c>
      <c r="M98" s="121">
        <f>'ЕФЕКТИВНІСТЬ 2018 рік'!W668</f>
        <v>0</v>
      </c>
      <c r="N98" s="122" t="str">
        <f>'ЕФЕКТИВНІСТЬ 2018 рік'!X668</f>
        <v>ВА</v>
      </c>
    </row>
    <row r="99" spans="2:14" x14ac:dyDescent="0.25">
      <c r="B99" s="2">
        <f>'ЕФЕКТИВНІСТЬ 2018 рік'!B669</f>
        <v>10</v>
      </c>
      <c r="C99" s="196" t="str">
        <f>'ЕФЕКТИВНІСТЬ 2018 рік'!C669</f>
        <v>Кіровоградський окружний адміністративний суд</v>
      </c>
      <c r="E99" s="189">
        <f>'ЕФЕКТИВНІСТЬ 2018 рік'!K669</f>
        <v>20113.125</v>
      </c>
      <c r="F99" s="189">
        <f>'ЕФЕКТИВНІСТЬ 2018 рік'!E669</f>
        <v>4617.03</v>
      </c>
      <c r="G99" s="189">
        <f>'ЕФЕКТИВНІСТЬ 2018 рік'!N669</f>
        <v>11</v>
      </c>
      <c r="H99" s="64">
        <f>'ЕФЕКТИВНІСТЬ 2018 рік'!R669</f>
        <v>1.9</v>
      </c>
      <c r="I99" s="64">
        <f>'ЕФЕКТИВНІСТЬ 2018 рік'!Q669</f>
        <v>5.9999999999999984E-2</v>
      </c>
      <c r="K99" s="120">
        <f>'ЕФЕКТИВНІСТЬ 2018 рік'!U669</f>
        <v>0</v>
      </c>
      <c r="L99" s="123" t="str">
        <f>'ЕФЕКТИВНІСТЬ 2018 рік'!V669</f>
        <v>АА</v>
      </c>
      <c r="M99" s="121">
        <f>'ЕФЕКТИВНІСТЬ 2018 рік'!W669</f>
        <v>0</v>
      </c>
      <c r="N99" s="122">
        <f>'ЕФЕКТИВНІСТЬ 2018 рік'!X669</f>
        <v>0</v>
      </c>
    </row>
    <row r="100" spans="2:14" x14ac:dyDescent="0.25">
      <c r="B100" s="2">
        <f>'ЕФЕКТИВНІСТЬ 2018 рік'!B670</f>
        <v>11</v>
      </c>
      <c r="C100" s="196" t="str">
        <f>'ЕФЕКТИВНІСТЬ 2018 рік'!C670</f>
        <v>Луганський окружний адміністративний суд</v>
      </c>
      <c r="E100" s="189">
        <f>'ЕФЕКТИВНІСТЬ 2018 рік'!K670</f>
        <v>28884.420919999997</v>
      </c>
      <c r="F100" s="189">
        <f>'ЕФЕКТИВНІСТЬ 2018 рік'!E670</f>
        <v>4980.25</v>
      </c>
      <c r="G100" s="189">
        <f>'ЕФЕКТИВНІСТЬ 2018 рік'!N670</f>
        <v>16.3</v>
      </c>
      <c r="H100" s="64">
        <f>'ЕФЕКТИВНІСТЬ 2018 рік'!R670</f>
        <v>1.1499999999999999</v>
      </c>
      <c r="I100" s="64">
        <f>'ЕФЕКТИВНІСТЬ 2018 рік'!Q670</f>
        <v>9.0000000000000052E-2</v>
      </c>
      <c r="K100" s="120">
        <f>'ЕФЕКТИВНІСТЬ 2018 рік'!U670</f>
        <v>0</v>
      </c>
      <c r="L100" s="123" t="str">
        <f>'ЕФЕКТИВНІСТЬ 2018 рік'!V670</f>
        <v>АА</v>
      </c>
      <c r="M100" s="121">
        <f>'ЕФЕКТИВНІСТЬ 2018 рік'!W670</f>
        <v>0</v>
      </c>
      <c r="N100" s="122">
        <f>'ЕФЕКТИВНІСТЬ 2018 рік'!X670</f>
        <v>0</v>
      </c>
    </row>
    <row r="101" spans="2:14" x14ac:dyDescent="0.25">
      <c r="B101" s="2">
        <f>'ЕФЕКТИВНІСТЬ 2018 рік'!B671</f>
        <v>12</v>
      </c>
      <c r="C101" s="196" t="str">
        <f>'ЕФЕКТИВНІСТЬ 2018 рік'!C671</f>
        <v>Львівський окружний адміністративний суд</v>
      </c>
      <c r="E101" s="189">
        <f>'ЕФЕКТИВНІСТЬ 2018 рік'!K671</f>
        <v>46554.461410000004</v>
      </c>
      <c r="F101" s="189">
        <f>'ЕФЕКТИВНІСТЬ 2018 рік'!E671</f>
        <v>10463.370000000001</v>
      </c>
      <c r="G101" s="189">
        <f>'ЕФЕКТИВНІСТЬ 2018 рік'!N671</f>
        <v>25.9</v>
      </c>
      <c r="H101" s="64">
        <f>'ЕФЕКТИВНІСТЬ 2018 рік'!R671</f>
        <v>1.81</v>
      </c>
      <c r="I101" s="64">
        <f>'ЕФЕКТИВНІСТЬ 2018 рік'!Q671</f>
        <v>-4.0000000000000036E-2</v>
      </c>
      <c r="K101" s="120">
        <f>'ЕФЕКТИВНІСТЬ 2018 рік'!U671</f>
        <v>0</v>
      </c>
      <c r="L101" s="123">
        <f>'ЕФЕКТИВНІСТЬ 2018 рік'!V671</f>
        <v>0</v>
      </c>
      <c r="M101" s="121">
        <f>'ЕФЕКТИВНІСТЬ 2018 рік'!W671</f>
        <v>0</v>
      </c>
      <c r="N101" s="122" t="str">
        <f>'ЕФЕКТИВНІСТЬ 2018 рік'!X671</f>
        <v>ВА</v>
      </c>
    </row>
    <row r="102" spans="2:14" x14ac:dyDescent="0.25">
      <c r="B102" s="2">
        <f>'ЕФЕКТИВНІСТЬ 2018 рік'!B672</f>
        <v>13</v>
      </c>
      <c r="C102" s="196" t="str">
        <f>'ЕФЕКТИВНІСТЬ 2018 рік'!C672</f>
        <v>Миколаївський окружний адміністративний суд</v>
      </c>
      <c r="E102" s="189">
        <f>'ЕФЕКТИВНІСТЬ 2018 рік'!K672</f>
        <v>19418.199999999997</v>
      </c>
      <c r="F102" s="189">
        <f>'ЕФЕКТИВНІСТЬ 2018 рік'!E672</f>
        <v>4153.4399999999996</v>
      </c>
      <c r="G102" s="189">
        <f>'ЕФЕКТИВНІСТЬ 2018 рік'!N672</f>
        <v>11.1</v>
      </c>
      <c r="H102" s="64">
        <f>'ЕФЕКТИВНІСТЬ 2018 рік'!R672</f>
        <v>1.62</v>
      </c>
      <c r="I102" s="64">
        <f>'ЕФЕКТИВНІСТЬ 2018 рік'!Q672</f>
        <v>-0.32</v>
      </c>
      <c r="K102" s="120">
        <f>'ЕФЕКТИВНІСТЬ 2018 рік'!U672</f>
        <v>0</v>
      </c>
      <c r="L102" s="123">
        <f>'ЕФЕКТИВНІСТЬ 2018 рік'!V672</f>
        <v>0</v>
      </c>
      <c r="M102" s="121">
        <f>'ЕФЕКТИВНІСТЬ 2018 рік'!W672</f>
        <v>0</v>
      </c>
      <c r="N102" s="122" t="str">
        <f>'ЕФЕКТИВНІСТЬ 2018 рік'!X672</f>
        <v>ВА</v>
      </c>
    </row>
    <row r="103" spans="2:14" x14ac:dyDescent="0.25">
      <c r="B103" s="2">
        <f>'ЕФЕКТИВНІСТЬ 2018 рік'!B673</f>
        <v>14</v>
      </c>
      <c r="C103" s="196" t="str">
        <f>'ЕФЕКТИВНІСТЬ 2018 рік'!C673</f>
        <v>Одеський окружний адміністративний суд</v>
      </c>
      <c r="E103" s="189">
        <f>'ЕФЕКТИВНІСТЬ 2018 рік'!K673</f>
        <v>52358.149999999994</v>
      </c>
      <c r="F103" s="189">
        <f>'ЕФЕКТИВНІСТЬ 2018 рік'!E673</f>
        <v>6798.83</v>
      </c>
      <c r="G103" s="189">
        <f>'ЕФЕКТИВНІСТЬ 2018 рік'!N673</f>
        <v>29.8</v>
      </c>
      <c r="H103" s="64">
        <f>'ЕФЕКТИВНІСТЬ 2018 рік'!R673</f>
        <v>0.56000000000000005</v>
      </c>
      <c r="I103" s="64">
        <f>'ЕФЕКТИВНІСТЬ 2018 рік'!Q673</f>
        <v>0.28999999999999992</v>
      </c>
      <c r="K103" s="120">
        <f>'ЕФЕКТИВНІСТЬ 2018 рік'!U673</f>
        <v>0</v>
      </c>
      <c r="L103" s="123" t="str">
        <f>'ЕФЕКТИВНІСТЬ 2018 рік'!V673</f>
        <v>АА</v>
      </c>
      <c r="M103" s="121">
        <f>'ЕФЕКТИВНІСТЬ 2018 рік'!W673</f>
        <v>0</v>
      </c>
      <c r="N103" s="122">
        <f>'ЕФЕКТИВНІСТЬ 2018 рік'!X673</f>
        <v>0</v>
      </c>
    </row>
    <row r="104" spans="2:14" x14ac:dyDescent="0.25">
      <c r="B104" s="2">
        <f>'ЕФЕКТИВНІСТЬ 2018 рік'!B674</f>
        <v>15</v>
      </c>
      <c r="C104" s="196" t="str">
        <f>'ЕФЕКТИВНІСТЬ 2018 рік'!C674</f>
        <v>Окружний адміністративний суд міста Києва</v>
      </c>
      <c r="E104" s="189">
        <f>'ЕФЕКТИВНІСТЬ 2018 рік'!K674</f>
        <v>28296.500000000004</v>
      </c>
      <c r="F104" s="189">
        <f>'ЕФЕКТИВНІСТЬ 2018 рік'!E674</f>
        <v>23158.53</v>
      </c>
      <c r="G104" s="189">
        <f>'ЕФЕКТИВНІСТЬ 2018 рік'!N674</f>
        <v>44.7</v>
      </c>
      <c r="H104" s="64">
        <f>'ЕФЕКТИВНІСТЬ 2018 рік'!R674</f>
        <v>2.72</v>
      </c>
      <c r="I104" s="64">
        <f>'ЕФЕКТИВНІСТЬ 2018 рік'!Q674</f>
        <v>-2.1799999999999997</v>
      </c>
      <c r="K104" s="120">
        <f>'ЕФЕКТИВНІСТЬ 2018 рік'!U674</f>
        <v>0</v>
      </c>
      <c r="L104" s="123">
        <f>'ЕФЕКТИВНІСТЬ 2018 рік'!V674</f>
        <v>0</v>
      </c>
      <c r="M104" s="121">
        <f>'ЕФЕКТИВНІСТЬ 2018 рік'!W674</f>
        <v>0</v>
      </c>
      <c r="N104" s="122" t="str">
        <f>'ЕФЕКТИВНІСТЬ 2018 рік'!X674</f>
        <v>ВА</v>
      </c>
    </row>
    <row r="105" spans="2:14" x14ac:dyDescent="0.25">
      <c r="B105" s="2">
        <f>'ЕФЕКТИВНІСТЬ 2018 рік'!B675</f>
        <v>16</v>
      </c>
      <c r="C105" s="196" t="str">
        <f>'ЕФЕКТИВНІСТЬ 2018 рік'!C675</f>
        <v>Полтавський окружний адміністративний суд</v>
      </c>
      <c r="E105" s="189">
        <f>'ЕФЕКТИВНІСТЬ 2018 рік'!K675</f>
        <v>19272.112620000004</v>
      </c>
      <c r="F105" s="189">
        <f>'ЕФЕКТИВНІСТЬ 2018 рік'!E675</f>
        <v>4480.41</v>
      </c>
      <c r="G105" s="189">
        <f>'ЕФЕКТИВНІСТЬ 2018 рік'!N675</f>
        <v>19.600000000000001</v>
      </c>
      <c r="H105" s="64">
        <f>'ЕФЕКТИВНІСТЬ 2018 рік'!R675</f>
        <v>0.86</v>
      </c>
      <c r="I105" s="64">
        <f>'ЕФЕКТИВНІСТЬ 2018 рік'!Q675</f>
        <v>-0.45</v>
      </c>
      <c r="K105" s="120">
        <f>'ЕФЕКТИВНІСТЬ 2018 рік'!U675</f>
        <v>0</v>
      </c>
      <c r="L105" s="123">
        <f>'ЕФЕКТИВНІСТЬ 2018 рік'!V675</f>
        <v>0</v>
      </c>
      <c r="M105" s="121">
        <f>'ЕФЕКТИВНІСТЬ 2018 рік'!W675</f>
        <v>0</v>
      </c>
      <c r="N105" s="122" t="str">
        <f>'ЕФЕКТИВНІСТЬ 2018 рік'!X675</f>
        <v>ВА</v>
      </c>
    </row>
    <row r="106" spans="2:14" x14ac:dyDescent="0.25">
      <c r="B106" s="2">
        <f>'ЕФЕКТИВНІСТЬ 2018 рік'!B676</f>
        <v>17</v>
      </c>
      <c r="C106" s="196" t="str">
        <f>'ЕФЕКТИВНІСТЬ 2018 рік'!C676</f>
        <v>Рівненський окружний адміністративний суд</v>
      </c>
      <c r="E106" s="189">
        <f>'ЕФЕКТИВНІСТЬ 2018 рік'!K676</f>
        <v>23548.065000000002</v>
      </c>
      <c r="F106" s="189">
        <f>'ЕФЕКТИВНІСТЬ 2018 рік'!E676</f>
        <v>3028.46</v>
      </c>
      <c r="G106" s="189">
        <f>'ЕФЕКТИВНІСТЬ 2018 рік'!N676</f>
        <v>12.7</v>
      </c>
      <c r="H106" s="64">
        <f>'ЕФЕКТИВНІСТЬ 2018 рік'!R676</f>
        <v>0.6</v>
      </c>
      <c r="I106" s="64">
        <f>'ЕФЕКТИВНІСТЬ 2018 рік'!Q676</f>
        <v>-0.43999999999999995</v>
      </c>
      <c r="K106" s="120">
        <f>'ЕФЕКТИВНІСТЬ 2018 рік'!U676</f>
        <v>0</v>
      </c>
      <c r="L106" s="123">
        <f>'ЕФЕКТИВНІСТЬ 2018 рік'!V676</f>
        <v>0</v>
      </c>
      <c r="M106" s="121">
        <f>'ЕФЕКТИВНІСТЬ 2018 рік'!W676</f>
        <v>0</v>
      </c>
      <c r="N106" s="122" t="str">
        <f>'ЕФЕКТИВНІСТЬ 2018 рік'!X676</f>
        <v>ВА</v>
      </c>
    </row>
    <row r="107" spans="2:14" x14ac:dyDescent="0.25">
      <c r="B107" s="2">
        <f>'ЕФЕКТИВНІСТЬ 2018 рік'!B677</f>
        <v>18</v>
      </c>
      <c r="C107" s="196" t="str">
        <f>'ЕФЕКТИВНІСТЬ 2018 рік'!C677</f>
        <v>Сумський окружний адміністративний суд</v>
      </c>
      <c r="E107" s="189">
        <f>'ЕФЕКТИВНІСТЬ 2018 рік'!K677</f>
        <v>20438.900000000001</v>
      </c>
      <c r="F107" s="189">
        <f>'ЕФЕКТИВНІСТЬ 2018 рік'!E677</f>
        <v>4564.3599999999997</v>
      </c>
      <c r="G107" s="189">
        <f>'ЕФЕКТИВНІСТЬ 2018 рік'!N677</f>
        <v>15.1</v>
      </c>
      <c r="H107" s="64">
        <f>'ЕФЕКТИВНІСТЬ 2018 рік'!R677</f>
        <v>1.24</v>
      </c>
      <c r="I107" s="64">
        <f>'ЕФЕКТИВНІСТЬ 2018 рік'!Q677</f>
        <v>-0.13</v>
      </c>
      <c r="K107" s="120">
        <f>'ЕФЕКТИВНІСТЬ 2018 рік'!U677</f>
        <v>0</v>
      </c>
      <c r="L107" s="123">
        <f>'ЕФЕКТИВНІСТЬ 2018 рік'!V677</f>
        <v>0</v>
      </c>
      <c r="M107" s="121">
        <f>'ЕФЕКТИВНІСТЬ 2018 рік'!W677</f>
        <v>0</v>
      </c>
      <c r="N107" s="122" t="str">
        <f>'ЕФЕКТИВНІСТЬ 2018 рік'!X677</f>
        <v>ВА</v>
      </c>
    </row>
    <row r="108" spans="2:14" x14ac:dyDescent="0.25">
      <c r="B108" s="2">
        <f>'ЕФЕКТИВНІСТЬ 2018 рік'!B678</f>
        <v>19</v>
      </c>
      <c r="C108" s="196" t="str">
        <f>'ЕФЕКТИВНІСТЬ 2018 рік'!C678</f>
        <v>Тернопільський окружний адміністративний суд</v>
      </c>
      <c r="E108" s="189">
        <f>'ЕФЕКТИВНІСТЬ 2018 рік'!K678</f>
        <v>53381.700000000004</v>
      </c>
      <c r="F108" s="189">
        <f>'ЕФЕКТИВНІСТЬ 2018 рік'!E678</f>
        <v>2773.41</v>
      </c>
      <c r="G108" s="189">
        <f>'ЕФЕКТИВНІСТЬ 2018 рік'!N678</f>
        <v>14.1</v>
      </c>
      <c r="H108" s="64">
        <f>'ЕФЕКТИВНІСТЬ 2018 рік'!R678</f>
        <v>-0.65</v>
      </c>
      <c r="I108" s="64">
        <f>'ЕФЕКТИВНІСТЬ 2018 рік'!Q678</f>
        <v>-0.28000000000000003</v>
      </c>
      <c r="K108" s="120">
        <f>'ЕФЕКТИВНІСТЬ 2018 рік'!U678</f>
        <v>0</v>
      </c>
      <c r="L108" s="123">
        <f>'ЕФЕКТИВНІСТЬ 2018 рік'!V678</f>
        <v>0</v>
      </c>
      <c r="M108" s="121" t="str">
        <f>'ЕФЕКТИВНІСТЬ 2018 рік'!W678</f>
        <v>ВВ</v>
      </c>
      <c r="N108" s="122">
        <f>'ЕФЕКТИВНІСТЬ 2018 рік'!X678</f>
        <v>0</v>
      </c>
    </row>
    <row r="109" spans="2:14" x14ac:dyDescent="0.25">
      <c r="B109" s="2">
        <f>'ЕФЕКТИВНІСТЬ 2018 рік'!B679</f>
        <v>20</v>
      </c>
      <c r="C109" s="196" t="str">
        <f>'ЕФЕКТИВНІСТЬ 2018 рік'!C679</f>
        <v>Харківський окружний адміністративний суд</v>
      </c>
      <c r="E109" s="189">
        <f>'ЕФЕКТИВНІСТЬ 2018 рік'!K679</f>
        <v>22491.140000000003</v>
      </c>
      <c r="F109" s="189">
        <f>'ЕФЕКТИВНІСТЬ 2018 рік'!E679</f>
        <v>12123.55</v>
      </c>
      <c r="G109" s="189">
        <f>'ЕФЕКТИВНІСТЬ 2018 рік'!N679</f>
        <v>31.3</v>
      </c>
      <c r="H109" s="64">
        <f>'ЕФЕКТИВНІСТЬ 2018 рік'!R679</f>
        <v>1.94</v>
      </c>
      <c r="I109" s="64">
        <f>'ЕФЕКТИВНІСТЬ 2018 рік'!Q679</f>
        <v>-0.13999999999999996</v>
      </c>
      <c r="K109" s="120">
        <f>'ЕФЕКТИВНІСТЬ 2018 рік'!U679</f>
        <v>0</v>
      </c>
      <c r="L109" s="123">
        <f>'ЕФЕКТИВНІСТЬ 2018 рік'!V679</f>
        <v>0</v>
      </c>
      <c r="M109" s="121">
        <f>'ЕФЕКТИВНІСТЬ 2018 рік'!W679</f>
        <v>0</v>
      </c>
      <c r="N109" s="122" t="str">
        <f>'ЕФЕКТИВНІСТЬ 2018 рік'!X679</f>
        <v>ВА</v>
      </c>
    </row>
    <row r="110" spans="2:14" x14ac:dyDescent="0.25">
      <c r="B110" s="2">
        <f>'ЕФЕКТИВНІСТЬ 2018 рік'!B680</f>
        <v>21</v>
      </c>
      <c r="C110" s="196" t="str">
        <f>'ЕФЕКТИВНІСТЬ 2018 рік'!C680</f>
        <v>Херсонський окружний адміністративний суд</v>
      </c>
      <c r="E110" s="189">
        <f>'ЕФЕКТИВНІСТЬ 2018 рік'!K680</f>
        <v>25621.8658</v>
      </c>
      <c r="F110" s="189">
        <f>'ЕФЕКТИВНІСТЬ 2018 рік'!E680</f>
        <v>3597.23</v>
      </c>
      <c r="G110" s="189">
        <f>'ЕФЕКТИВНІСТЬ 2018 рік'!N680</f>
        <v>13.7</v>
      </c>
      <c r="H110" s="64">
        <f>'ЕФЕКТИВНІСТЬ 2018 рік'!R680</f>
        <v>0.8</v>
      </c>
      <c r="I110" s="64">
        <f>'ЕФЕКТИВНІСТЬ 2018 рік'!Q680</f>
        <v>0.25999999999999995</v>
      </c>
      <c r="K110" s="120">
        <f>'ЕФЕКТИВНІСТЬ 2018 рік'!U680</f>
        <v>0</v>
      </c>
      <c r="L110" s="123" t="str">
        <f>'ЕФЕКТИВНІСТЬ 2018 рік'!V680</f>
        <v>АА</v>
      </c>
      <c r="M110" s="121">
        <f>'ЕФЕКТИВНІСТЬ 2018 рік'!W680</f>
        <v>0</v>
      </c>
      <c r="N110" s="122">
        <f>'ЕФЕКТИВНІСТЬ 2018 рік'!X680</f>
        <v>0</v>
      </c>
    </row>
    <row r="111" spans="2:14" x14ac:dyDescent="0.25">
      <c r="B111" s="2">
        <f>'ЕФЕКТИВНІСТЬ 2018 рік'!B681</f>
        <v>22</v>
      </c>
      <c r="C111" s="196" t="str">
        <f>'ЕФЕКТИВНІСТЬ 2018 рік'!C681</f>
        <v>Хмельницький окружний адміністративний суд</v>
      </c>
      <c r="E111" s="189">
        <f>'ЕФЕКТИВНІСТЬ 2018 рік'!K681</f>
        <v>22872.699999999997</v>
      </c>
      <c r="F111" s="189">
        <f>'ЕФЕКТИВНІСТЬ 2018 рік'!E681</f>
        <v>5152.38</v>
      </c>
      <c r="G111" s="189">
        <f>'ЕФЕКТИВНІСТЬ 2018 рік'!N681</f>
        <v>15.9</v>
      </c>
      <c r="H111" s="64">
        <f>'ЕФЕКТИВНІСТЬ 2018 рік'!R681</f>
        <v>1.37</v>
      </c>
      <c r="I111" s="64">
        <f>'ЕФЕКТИВНІСТЬ 2018 рік'!Q681</f>
        <v>-0.33999999999999997</v>
      </c>
      <c r="K111" s="120">
        <f>'ЕФЕКТИВНІСТЬ 2018 рік'!U681</f>
        <v>0</v>
      </c>
      <c r="L111" s="123">
        <f>'ЕФЕКТИВНІСТЬ 2018 рік'!V681</f>
        <v>0</v>
      </c>
      <c r="M111" s="121">
        <f>'ЕФЕКТИВНІСТЬ 2018 рік'!W681</f>
        <v>0</v>
      </c>
      <c r="N111" s="122" t="str">
        <f>'ЕФЕКТИВНІСТЬ 2018 рік'!X681</f>
        <v>ВА</v>
      </c>
    </row>
    <row r="112" spans="2:14" x14ac:dyDescent="0.25">
      <c r="B112" s="2">
        <f>'ЕФЕКТИВНІСТЬ 2018 рік'!B682</f>
        <v>23</v>
      </c>
      <c r="C112" s="196" t="str">
        <f>'ЕФЕКТИВНІСТЬ 2018 рік'!C682</f>
        <v>Черкаський окружний адміністративний суд</v>
      </c>
      <c r="E112" s="189">
        <f>'ЕФЕКТИВНІСТЬ 2018 рік'!K682</f>
        <v>14700.9</v>
      </c>
      <c r="F112" s="189">
        <f>'ЕФЕКТИВНІСТЬ 2018 рік'!E682</f>
        <v>4411.5200000000004</v>
      </c>
      <c r="G112" s="189">
        <f>'ЕФЕКТИВНІСТЬ 2018 рік'!N682</f>
        <v>14.4</v>
      </c>
      <c r="H112" s="64">
        <f>'ЕФЕКТИВНІСТЬ 2018 рік'!R682</f>
        <v>1.37</v>
      </c>
      <c r="I112" s="64">
        <f>'ЕФЕКТИВНІСТЬ 2018 рік'!Q682</f>
        <v>-0.12999999999999995</v>
      </c>
      <c r="K112" s="120">
        <f>'ЕФЕКТИВНІСТЬ 2018 рік'!U682</f>
        <v>0</v>
      </c>
      <c r="L112" s="123">
        <f>'ЕФЕКТИВНІСТЬ 2018 рік'!V682</f>
        <v>0</v>
      </c>
      <c r="M112" s="121">
        <f>'ЕФЕКТИВНІСТЬ 2018 рік'!W682</f>
        <v>0</v>
      </c>
      <c r="N112" s="122" t="str">
        <f>'ЕФЕКТИВНІСТЬ 2018 рік'!X682</f>
        <v>ВА</v>
      </c>
    </row>
    <row r="113" spans="2:14" x14ac:dyDescent="0.25">
      <c r="B113" s="2">
        <f>'ЕФЕКТИВНІСТЬ 2018 рік'!B683</f>
        <v>24</v>
      </c>
      <c r="C113" s="196" t="str">
        <f>'ЕФЕКТИВНІСТЬ 2018 рік'!C683</f>
        <v>Чернівецький окружний адміністративний суд</v>
      </c>
      <c r="E113" s="189">
        <f>'ЕФЕКТИВНІСТЬ 2018 рік'!K683</f>
        <v>21119.981030000003</v>
      </c>
      <c r="F113" s="189">
        <f>'ЕФЕКТИВНІСТЬ 2018 рік'!E683</f>
        <v>1125.78</v>
      </c>
      <c r="G113" s="189">
        <f>'ЕФЕКТИВНІСТЬ 2018 рік'!N683</f>
        <v>8.3000000000000007</v>
      </c>
      <c r="H113" s="64">
        <f>'ЕФЕКТИВНІСТЬ 2018 рік'!R683</f>
        <v>-0.95</v>
      </c>
      <c r="I113" s="64">
        <f>'ЕФЕКТИВНІСТЬ 2018 рік'!Q683</f>
        <v>-1.1600000000000001</v>
      </c>
      <c r="K113" s="120">
        <f>'ЕФЕКТИВНІСТЬ 2018 рік'!U683</f>
        <v>0</v>
      </c>
      <c r="L113" s="123">
        <f>'ЕФЕКТИВНІСТЬ 2018 рік'!V683</f>
        <v>0</v>
      </c>
      <c r="M113" s="121" t="str">
        <f>'ЕФЕКТИВНІСТЬ 2018 рік'!W683</f>
        <v>ВВ</v>
      </c>
      <c r="N113" s="122">
        <f>'ЕФЕКТИВНІСТЬ 2018 рік'!X683</f>
        <v>0</v>
      </c>
    </row>
    <row r="114" spans="2:14" x14ac:dyDescent="0.25">
      <c r="B114" s="2">
        <f>'ЕФЕКТИВНІСТЬ 2018 рік'!B684</f>
        <v>25</v>
      </c>
      <c r="C114" s="196" t="str">
        <f>'ЕФЕКТИВНІСТЬ 2018 рік'!C684</f>
        <v>Чернігівський окружний адміністративний суд</v>
      </c>
      <c r="E114" s="189">
        <f>'ЕФЕКТИВНІСТЬ 2018 рік'!K684</f>
        <v>75657.899999999994</v>
      </c>
      <c r="F114" s="189">
        <f>'ЕФЕКТИВНІСТЬ 2018 рік'!E684</f>
        <v>4440.22</v>
      </c>
      <c r="G114" s="189">
        <f>'ЕФЕКТИВНІСТЬ 2018 рік'!N684</f>
        <v>14.1</v>
      </c>
      <c r="H114" s="64">
        <f>'ЕФЕКТИВНІСТЬ 2018 рік'!R684</f>
        <v>0.18999999999999995</v>
      </c>
      <c r="I114" s="64">
        <f>'ЕФЕКТИВНІСТЬ 2018 рік'!Q684</f>
        <v>-0.09</v>
      </c>
      <c r="K114" s="120">
        <f>'ЕФЕКТИВНІСТЬ 2018 рік'!U684</f>
        <v>0</v>
      </c>
      <c r="L114" s="123">
        <f>'ЕФЕКТИВНІСТЬ 2018 рік'!V684</f>
        <v>0</v>
      </c>
      <c r="M114" s="121">
        <f>'ЕФЕКТИВНІСТЬ 2018 рік'!W684</f>
        <v>0</v>
      </c>
      <c r="N114" s="122" t="str">
        <f>'ЕФЕКТИВНІСТЬ 2018 рік'!X684</f>
        <v>ВА</v>
      </c>
    </row>
    <row r="115" spans="2:14" x14ac:dyDescent="0.25">
      <c r="E115" s="77"/>
      <c r="F115" s="77"/>
      <c r="G115" s="77"/>
      <c r="H115" s="77"/>
      <c r="I115" s="77"/>
      <c r="K115" s="77"/>
      <c r="L115" s="77"/>
      <c r="M115" s="77"/>
      <c r="N115" s="77"/>
    </row>
    <row r="116" spans="2:14" x14ac:dyDescent="0.25">
      <c r="E116" s="77"/>
      <c r="F116" s="77"/>
      <c r="G116" s="77"/>
      <c r="H116" s="77"/>
      <c r="I116" s="77"/>
      <c r="K116" s="77"/>
      <c r="L116" s="77"/>
      <c r="M116" s="77"/>
      <c r="N116" s="77"/>
    </row>
    <row r="117" spans="2:14" x14ac:dyDescent="0.25">
      <c r="B117" s="38" t="s">
        <v>25</v>
      </c>
      <c r="C117" s="203" t="str">
        <f>'ЕФЕКТИВНІСТЬ 2018 рік'!C686</f>
        <v>Модельні показники</v>
      </c>
      <c r="E117" s="125">
        <f>'ЕФЕКТИВНІСТЬ 2018 рік'!K685</f>
        <v>627924.19999999995</v>
      </c>
      <c r="F117" s="125">
        <f>'ЕФЕКТИВНІСТЬ 2018 рік'!L685</f>
        <v>13</v>
      </c>
      <c r="G117" s="125">
        <f>'ЕФЕКТИВНІСТЬ 2018 рік'!M685</f>
        <v>0</v>
      </c>
      <c r="H117" s="38"/>
      <c r="I117" s="38"/>
      <c r="K117" s="38"/>
      <c r="L117" s="38"/>
      <c r="M117" s="38"/>
      <c r="N117" s="38"/>
    </row>
    <row r="118" spans="2:14" ht="24.75" customHeight="1" x14ac:dyDescent="0.25">
      <c r="B118" s="2">
        <f>'ЕФЕКТИВНІСТЬ 2018 рік'!B687</f>
        <v>1</v>
      </c>
      <c r="C118" s="196" t="str">
        <f>'ЕФЕКТИВНІСТЬ 2018 рік'!C687</f>
        <v>Перший апеляційний адміністративний суд (м. Донецьк)</v>
      </c>
      <c r="E118" s="189">
        <f>'ЕФЕКТИВНІСТЬ 2018 рік'!K687</f>
        <v>35640.300000000003</v>
      </c>
      <c r="F118" s="189">
        <f>'ЕФЕКТИВНІСТЬ 2018 рік'!E687</f>
        <v>3035.62</v>
      </c>
      <c r="G118" s="189">
        <f>'ЕФЕКТИВНІСТЬ 2018 рік'!N687</f>
        <v>12.3</v>
      </c>
      <c r="H118" s="64">
        <f>'ЕФЕКТИВНІСТЬ 2018 рік'!R687</f>
        <v>0.3</v>
      </c>
      <c r="I118" s="64">
        <f>'ЕФЕКТИВНІСТЬ 2018 рік'!Q687</f>
        <v>-0.57999999999999996</v>
      </c>
      <c r="K118" s="120">
        <f>'ЕФЕКТИВНІСТЬ 2018 рік'!U687</f>
        <v>0</v>
      </c>
      <c r="L118" s="123">
        <f>'ЕФЕКТИВНІСТЬ 2018 рік'!V687</f>
        <v>0</v>
      </c>
      <c r="M118" s="121">
        <f>'ЕФЕКТИВНІСТЬ 2018 рік'!W687</f>
        <v>0</v>
      </c>
      <c r="N118" s="122" t="str">
        <f>'ЕФЕКТИВНІСТЬ 2018 рік'!X687</f>
        <v>ВА</v>
      </c>
    </row>
    <row r="119" spans="2:14" x14ac:dyDescent="0.25">
      <c r="B119" s="2">
        <f>'ЕФЕКТИВНІСТЬ 2018 рік'!B688</f>
        <v>2</v>
      </c>
      <c r="C119" s="196" t="str">
        <f>'ЕФЕКТИВНІСТЬ 2018 рік'!C688</f>
        <v>Другий апеляційний адміністративний суд (м. Харків)</v>
      </c>
      <c r="E119" s="189">
        <f>'ЕФЕКТИВНІСТЬ 2018 рік'!K688</f>
        <v>89158.400000000009</v>
      </c>
      <c r="F119" s="189">
        <f>'ЕФЕКТИВНІСТЬ 2018 рік'!E688</f>
        <v>6998.31</v>
      </c>
      <c r="G119" s="189">
        <f>'ЕФЕКТИВНІСТЬ 2018 рік'!N688</f>
        <v>33.1</v>
      </c>
      <c r="H119" s="64">
        <f>'ЕФЕКТИВНІСТЬ 2018 рік'!R688</f>
        <v>9.9999999999999811E-3</v>
      </c>
      <c r="I119" s="64">
        <f>'ЕФЕКТИВНІСТЬ 2018 рік'!Q688</f>
        <v>-0.66</v>
      </c>
      <c r="K119" s="120">
        <f>'ЕФЕКТИВНІСТЬ 2018 рік'!U688</f>
        <v>0</v>
      </c>
      <c r="L119" s="123">
        <f>'ЕФЕКТИВНІСТЬ 2018 рік'!V688</f>
        <v>0</v>
      </c>
      <c r="M119" s="121">
        <f>'ЕФЕКТИВНІСТЬ 2018 рік'!W688</f>
        <v>0</v>
      </c>
      <c r="N119" s="122" t="str">
        <f>'ЕФЕКТИВНІСТЬ 2018 рік'!X688</f>
        <v>ВА</v>
      </c>
    </row>
    <row r="120" spans="2:14" x14ac:dyDescent="0.25">
      <c r="B120" s="2">
        <f>'ЕФЕКТИВНІСТЬ 2018 рік'!B689</f>
        <v>3</v>
      </c>
      <c r="C120" s="196" t="str">
        <f>'ЕФЕКТИВНІСТЬ 2018 рік'!C689</f>
        <v>Третій апеляційний адміністративний суд (м. Дніпро)</v>
      </c>
      <c r="E120" s="189">
        <f>'ЕФЕКТИВНІСТЬ 2018 рік'!K689</f>
        <v>78173.399999999994</v>
      </c>
      <c r="F120" s="189">
        <f>'ЕФЕКТИВНІСТЬ 2018 рік'!E689</f>
        <v>6923.99</v>
      </c>
      <c r="G120" s="189">
        <f>'ЕФЕКТИВНІСТЬ 2018 рік'!N689</f>
        <v>32.299999999999997</v>
      </c>
      <c r="H120" s="64">
        <f>'ЕФЕКТИВНІСТЬ 2018 рік'!R689</f>
        <v>0.15000000000000002</v>
      </c>
      <c r="I120" s="64">
        <f>'ЕФЕКТИВНІСТЬ 2018 рік'!Q689</f>
        <v>-0.28000000000000003</v>
      </c>
      <c r="K120" s="120">
        <f>'ЕФЕКТИВНІСТЬ 2018 рік'!U689</f>
        <v>0</v>
      </c>
      <c r="L120" s="123">
        <f>'ЕФЕКТИВНІСТЬ 2018 рік'!V689</f>
        <v>0</v>
      </c>
      <c r="M120" s="121">
        <f>'ЕФЕКТИВНІСТЬ 2018 рік'!W689</f>
        <v>0</v>
      </c>
      <c r="N120" s="122" t="str">
        <f>'ЕФЕКТИВНІСТЬ 2018 рік'!X689</f>
        <v>ВА</v>
      </c>
    </row>
    <row r="121" spans="2:14" x14ac:dyDescent="0.25">
      <c r="B121" s="2">
        <f>'ЕФЕКТИВНІСТЬ 2018 рік'!B690</f>
        <v>4</v>
      </c>
      <c r="C121" s="196" t="str">
        <f>'ЕФЕКТИВНІСТЬ 2018 рік'!C690</f>
        <v>П'ятий апеляційний адміністративний суд (м. Одеса)</v>
      </c>
      <c r="E121" s="189">
        <f>'ЕФЕКТИВНІСТЬ 2018 рік'!K690</f>
        <v>82796.900000000009</v>
      </c>
      <c r="F121" s="189">
        <f>'ЕФЕКТИВНІСТЬ 2018 рік'!E690</f>
        <v>5562.41</v>
      </c>
      <c r="G121" s="189">
        <f>'ЕФЕКТИВНІСТЬ 2018 рік'!N690</f>
        <v>28.9</v>
      </c>
      <c r="H121" s="64">
        <f>'ЕФЕКТИВНІСТЬ 2018 рік'!R690</f>
        <v>-0.29000000000000004</v>
      </c>
      <c r="I121" s="64">
        <f>'ЕФЕКТИВНІСТЬ 2018 рік'!Q690</f>
        <v>-0.67</v>
      </c>
      <c r="K121" s="120">
        <f>'ЕФЕКТИВНІСТЬ 2018 рік'!U690</f>
        <v>0</v>
      </c>
      <c r="L121" s="123">
        <f>'ЕФЕКТИВНІСТЬ 2018 рік'!V690</f>
        <v>0</v>
      </c>
      <c r="M121" s="121" t="str">
        <f>'ЕФЕКТИВНІСТЬ 2018 рік'!W690</f>
        <v>ВВ</v>
      </c>
      <c r="N121" s="122">
        <f>'ЕФЕКТИВНІСТЬ 2018 рік'!X690</f>
        <v>0</v>
      </c>
    </row>
    <row r="122" spans="2:14" x14ac:dyDescent="0.25">
      <c r="B122" s="2">
        <f>'ЕФЕКТИВНІСТЬ 2018 рік'!B691</f>
        <v>5</v>
      </c>
      <c r="C122" s="196" t="str">
        <f>'ЕФЕКТИВНІСТЬ 2018 рік'!C691</f>
        <v>Шостий апеляційний адміністративний суд (м. Київ)</v>
      </c>
      <c r="E122" s="189">
        <f>'ЕФЕКТИВНІСТЬ 2018 рік'!K691</f>
        <v>139272.9</v>
      </c>
      <c r="F122" s="189">
        <f>'ЕФЕКТИВНІСТЬ 2018 рік'!E691</f>
        <v>15630.4</v>
      </c>
      <c r="G122" s="189">
        <f>'ЕФЕКТИВНІСТЬ 2018 рік'!N691</f>
        <v>51.5</v>
      </c>
      <c r="H122" s="64">
        <f>'ЕФЕКТИВНІСТЬ 2018 рік'!R691</f>
        <v>0.8600000000000001</v>
      </c>
      <c r="I122" s="64">
        <f>'ЕФЕКТИВНІСТЬ 2018 рік'!Q691</f>
        <v>-0.19999999999999998</v>
      </c>
      <c r="K122" s="120">
        <f>'ЕФЕКТИВНІСТЬ 2018 рік'!U691</f>
        <v>0</v>
      </c>
      <c r="L122" s="123">
        <f>'ЕФЕКТИВНІСТЬ 2018 рік'!V691</f>
        <v>0</v>
      </c>
      <c r="M122" s="121">
        <f>'ЕФЕКТИВНІСТЬ 2018 рік'!W691</f>
        <v>0</v>
      </c>
      <c r="N122" s="122" t="str">
        <f>'ЕФЕКТИВНІСТЬ 2018 рік'!X691</f>
        <v>ВА</v>
      </c>
    </row>
    <row r="123" spans="2:14" x14ac:dyDescent="0.25">
      <c r="B123" s="2">
        <f>'ЕФЕКТИВНІСТЬ 2018 рік'!B692</f>
        <v>6</v>
      </c>
      <c r="C123" s="196" t="str">
        <f>'ЕФЕКТИВНІСТЬ 2018 рік'!C692</f>
        <v>Сьомий апеляційний адміністративний суд (м. Вінниця)</v>
      </c>
      <c r="E123" s="189">
        <f>'ЕФЕКТИВНІСТЬ 2018 рік'!K692</f>
        <v>91428.3</v>
      </c>
      <c r="F123" s="189">
        <f>'ЕФЕКТИВНІСТЬ 2018 рік'!E692</f>
        <v>3872.81</v>
      </c>
      <c r="G123" s="189">
        <f>'ЕФЕКТИВНІСТЬ 2018 рік'!N692</f>
        <v>20</v>
      </c>
      <c r="H123" s="64">
        <f>'ЕФЕКТИВНІСТЬ 2018 рік'!R692</f>
        <v>-1.0699999999999998</v>
      </c>
      <c r="I123" s="64">
        <f>'ЕФЕКТИВНІСТЬ 2018 рік'!Q692</f>
        <v>-0.69000000000000006</v>
      </c>
      <c r="K123" s="120">
        <f>'ЕФЕКТИВНІСТЬ 2018 рік'!U692</f>
        <v>0</v>
      </c>
      <c r="L123" s="123">
        <f>'ЕФЕКТИВНІСТЬ 2018 рік'!V692</f>
        <v>0</v>
      </c>
      <c r="M123" s="121" t="str">
        <f>'ЕФЕКТИВНІСТЬ 2018 рік'!W692</f>
        <v>ВВ</v>
      </c>
      <c r="N123" s="122">
        <f>'ЕФЕКТИВНІСТЬ 2018 рік'!X692</f>
        <v>0</v>
      </c>
    </row>
    <row r="124" spans="2:14" x14ac:dyDescent="0.25">
      <c r="B124" s="2">
        <f>'ЕФЕКТИВНІСТЬ 2018 рік'!B693</f>
        <v>7</v>
      </c>
      <c r="C124" s="196" t="str">
        <f>'ЕФЕКТИВНІСТЬ 2018 рік'!C693</f>
        <v>Восьмий апеляційний адміністративний суд (м. Львів)</v>
      </c>
      <c r="E124" s="189">
        <f>'ЕФЕКТИВНІСТЬ 2018 рік'!K693</f>
        <v>111454</v>
      </c>
      <c r="F124" s="189">
        <f>'ЕФЕКТИВНІСТЬ 2018 рік'!E693</f>
        <v>7426.2199999999993</v>
      </c>
      <c r="G124" s="189">
        <f>'ЕФЕКТИВНІСТЬ 2018 рік'!N693</f>
        <v>46.3</v>
      </c>
      <c r="H124" s="64">
        <f>'ЕФЕКТИВНІСТЬ 2018 рік'!R693</f>
        <v>-0.48</v>
      </c>
      <c r="I124" s="64">
        <f>'ЕФЕКТИВНІСТЬ 2018 рік'!Q693</f>
        <v>-0.12000000000000002</v>
      </c>
      <c r="K124" s="120">
        <f>'ЕФЕКТИВНІСТЬ 2018 рік'!U693</f>
        <v>0</v>
      </c>
      <c r="L124" s="123">
        <f>'ЕФЕКТИВНІСТЬ 2018 рік'!V693</f>
        <v>0</v>
      </c>
      <c r="M124" s="121" t="str">
        <f>'ЕФЕКТИВНІСТЬ 2018 рік'!W693</f>
        <v>ВВ</v>
      </c>
      <c r="N124" s="122">
        <f>'ЕФЕКТИВНІСТЬ 2018 рік'!X693</f>
        <v>0</v>
      </c>
    </row>
    <row r="125" spans="2:14" x14ac:dyDescent="0.25">
      <c r="B125" s="126"/>
      <c r="C125" s="204"/>
      <c r="E125" s="77"/>
      <c r="F125" s="77"/>
      <c r="G125" s="77"/>
      <c r="H125" s="77"/>
      <c r="I125" s="77"/>
      <c r="K125" s="77"/>
      <c r="L125" s="77"/>
      <c r="M125" s="77"/>
      <c r="N125" s="124"/>
    </row>
    <row r="126" spans="2:14" x14ac:dyDescent="0.25">
      <c r="B126" s="126"/>
      <c r="E126" s="77"/>
      <c r="F126" s="77"/>
      <c r="G126" s="77"/>
      <c r="H126" s="77"/>
      <c r="I126" s="77"/>
      <c r="K126" s="77"/>
      <c r="L126" s="77"/>
      <c r="M126" s="77"/>
      <c r="N126" s="124"/>
    </row>
    <row r="127" spans="2:14" x14ac:dyDescent="0.25">
      <c r="B127" s="126"/>
      <c r="E127" s="77"/>
      <c r="F127" s="77"/>
      <c r="G127" s="77"/>
      <c r="H127" s="77"/>
      <c r="I127" s="77"/>
      <c r="K127" s="77"/>
      <c r="L127" s="77"/>
      <c r="M127" s="9"/>
      <c r="N127" s="124"/>
    </row>
    <row r="128" spans="2:14" x14ac:dyDescent="0.25">
      <c r="B128" s="126"/>
      <c r="E128" s="77"/>
      <c r="F128" s="77"/>
      <c r="G128" s="77"/>
      <c r="H128" s="77"/>
      <c r="I128" s="77"/>
      <c r="K128" s="77"/>
      <c r="L128" s="77"/>
      <c r="M128" s="9"/>
      <c r="N128" s="124"/>
    </row>
    <row r="129" spans="1:15" x14ac:dyDescent="0.25">
      <c r="B129" s="126"/>
      <c r="E129" s="77"/>
      <c r="F129" s="77"/>
      <c r="G129" s="77"/>
      <c r="H129" s="77"/>
      <c r="I129" s="77"/>
      <c r="K129" s="77"/>
      <c r="L129" s="77"/>
      <c r="M129" s="9"/>
      <c r="N129" s="124"/>
    </row>
    <row r="130" spans="1:15" x14ac:dyDescent="0.25">
      <c r="B130" s="126"/>
      <c r="E130" s="77"/>
      <c r="F130" s="77"/>
      <c r="G130" s="77"/>
      <c r="H130" s="77"/>
      <c r="I130" s="77"/>
      <c r="K130" s="77"/>
      <c r="L130" s="77"/>
      <c r="M130" s="9"/>
      <c r="N130" s="124"/>
    </row>
    <row r="131" spans="1:15" x14ac:dyDescent="0.25">
      <c r="B131" s="126"/>
      <c r="E131" s="77"/>
      <c r="F131" s="77"/>
      <c r="G131" s="77"/>
      <c r="H131" s="77"/>
      <c r="I131" s="77"/>
      <c r="K131" s="77"/>
      <c r="L131" s="77"/>
      <c r="M131" s="9"/>
      <c r="N131" s="124"/>
    </row>
    <row r="132" spans="1:15" x14ac:dyDescent="0.25">
      <c r="B132" s="126"/>
      <c r="E132" s="77"/>
      <c r="F132" s="77"/>
      <c r="G132" s="77"/>
      <c r="H132" s="77"/>
      <c r="I132" s="77"/>
      <c r="K132" s="77"/>
      <c r="L132" s="77"/>
      <c r="M132" s="9"/>
      <c r="N132" s="124"/>
    </row>
    <row r="133" spans="1:15" x14ac:dyDescent="0.25">
      <c r="B133" s="126"/>
      <c r="E133" s="77"/>
      <c r="F133" s="77"/>
      <c r="G133" s="77"/>
      <c r="H133" s="77"/>
      <c r="I133" s="77"/>
      <c r="K133" s="77"/>
      <c r="L133" s="77"/>
      <c r="M133" s="9"/>
      <c r="N133" s="124"/>
    </row>
    <row r="134" spans="1:15" x14ac:dyDescent="0.25">
      <c r="B134" s="126"/>
      <c r="E134" s="77"/>
      <c r="F134" s="77"/>
      <c r="G134" s="77"/>
      <c r="H134" s="77"/>
      <c r="I134" s="77"/>
      <c r="K134" s="77"/>
      <c r="L134" s="77"/>
      <c r="M134" s="9"/>
      <c r="N134" s="124"/>
    </row>
    <row r="135" spans="1:15" x14ac:dyDescent="0.25">
      <c r="B135" s="126"/>
      <c r="E135" s="77"/>
      <c r="F135" s="77"/>
      <c r="G135" s="77"/>
      <c r="H135" s="77"/>
      <c r="I135" s="77"/>
      <c r="K135" s="77"/>
      <c r="L135" s="77"/>
      <c r="M135" s="9"/>
      <c r="N135" s="124"/>
    </row>
    <row r="136" spans="1:15" x14ac:dyDescent="0.25">
      <c r="B136" s="126"/>
      <c r="E136" s="77"/>
      <c r="F136" s="77"/>
      <c r="G136" s="77"/>
      <c r="H136" s="77"/>
      <c r="I136" s="77"/>
      <c r="K136" s="77"/>
      <c r="L136" s="77"/>
      <c r="M136" s="9"/>
      <c r="N136" s="124"/>
    </row>
    <row r="137" spans="1:15" x14ac:dyDescent="0.25">
      <c r="B137" s="126"/>
      <c r="E137" s="77"/>
      <c r="F137" s="77"/>
      <c r="G137" s="77"/>
      <c r="H137" s="77"/>
      <c r="I137" s="77"/>
      <c r="K137" s="77"/>
      <c r="L137" s="77"/>
      <c r="M137" s="9"/>
      <c r="N137" s="124"/>
    </row>
    <row r="138" spans="1:15" x14ac:dyDescent="0.25">
      <c r="E138" s="77"/>
      <c r="F138" s="77"/>
      <c r="G138" s="77"/>
      <c r="H138" s="77"/>
      <c r="I138" s="77"/>
      <c r="K138" s="77"/>
      <c r="L138" s="77"/>
      <c r="M138" s="77"/>
      <c r="N138" s="124"/>
    </row>
    <row r="139" spans="1:15" s="86" customFormat="1" ht="19.5" customHeight="1" x14ac:dyDescent="0.4">
      <c r="A139" s="88"/>
      <c r="B139" s="191"/>
      <c r="C139" s="222" t="s">
        <v>693</v>
      </c>
      <c r="D139" s="222"/>
      <c r="E139" s="222"/>
      <c r="F139" s="192"/>
      <c r="G139" s="192"/>
      <c r="H139" s="193"/>
      <c r="I139" s="193"/>
      <c r="J139" s="77"/>
      <c r="K139" s="97"/>
      <c r="L139" s="97"/>
      <c r="M139" s="97"/>
      <c r="N139" s="97"/>
      <c r="O139"/>
    </row>
    <row r="140" spans="1:15" ht="19.5" customHeight="1" outlineLevel="1" x14ac:dyDescent="0.25">
      <c r="B140" s="2">
        <f>'ЕФЕКТИВНІСТЬ 2018 рік'!B38</f>
        <v>1</v>
      </c>
      <c r="C140" s="196" t="str">
        <f>'ЕФЕКТИВНІСТЬ 2018 рік'!C38</f>
        <v>Барський районний суд Вінницької області</v>
      </c>
      <c r="E140" s="189">
        <f>'ЕФЕКТИВНІСТЬ 2018 рік'!K38</f>
        <v>5979.9</v>
      </c>
      <c r="F140" s="190">
        <f>'ЕФЕКТИВНІСТЬ 2018 рік'!E38</f>
        <v>492.61</v>
      </c>
      <c r="G140" s="189">
        <f>'ЕФЕКТИВНІСТЬ 2018 рік'!N38</f>
        <v>2.9119999999999999</v>
      </c>
      <c r="H140" s="64">
        <f>'ЕФЕКТИВНІСТЬ 2018 рік'!R38</f>
        <v>-0.16999999999999998</v>
      </c>
      <c r="I140" s="64">
        <f>'ЕФЕКТИВНІСТЬ 2018 рік'!Q38</f>
        <v>-1.93</v>
      </c>
      <c r="K140" s="23">
        <f>'ЕФЕКТИВНІСТЬ 2018 рік'!U38</f>
        <v>0</v>
      </c>
      <c r="L140" s="114">
        <f>'ЕФЕКТИВНІСТЬ 2018 рік'!V38</f>
        <v>0</v>
      </c>
      <c r="M140" s="23" t="str">
        <f>'ЕФЕКТИВНІСТЬ 2018 рік'!W38</f>
        <v>ВВ</v>
      </c>
      <c r="N140" s="17">
        <f>'ЕФЕКТИВНІСТЬ 2018 рік'!X38</f>
        <v>0</v>
      </c>
      <c r="O140" s="77"/>
    </row>
    <row r="141" spans="1:15" ht="19.5" customHeight="1" outlineLevel="1" x14ac:dyDescent="0.25">
      <c r="B141" s="2">
        <f>'ЕФЕКТИВНІСТЬ 2018 рік'!B39</f>
        <v>2</v>
      </c>
      <c r="C141" s="196" t="str">
        <f>'ЕФЕКТИВНІСТЬ 2018 рік'!C39</f>
        <v>Бершадський районний суд Вінницької області</v>
      </c>
      <c r="E141" s="189">
        <f>'ЕФЕКТИВНІСТЬ 2018 рік'!K39</f>
        <v>8073.1</v>
      </c>
      <c r="F141" s="190">
        <f>'ЕФЕКТИВНІСТЬ 2018 рік'!E39</f>
        <v>662.66</v>
      </c>
      <c r="G141" s="189">
        <f>'ЕФЕКТИВНІСТЬ 2018 рік'!N39</f>
        <v>3.992</v>
      </c>
      <c r="H141" s="64">
        <f>'ЕФЕКТИВНІСТЬ 2018 рік'!R39</f>
        <v>-0.19</v>
      </c>
      <c r="I141" s="64">
        <f>'ЕФЕКТИВНІСТЬ 2018 рік'!Q39</f>
        <v>-2.33</v>
      </c>
      <c r="K141" s="23">
        <f>'ЕФЕКТИВНІСТЬ 2018 рік'!U39</f>
        <v>0</v>
      </c>
      <c r="L141" s="114">
        <f>'ЕФЕКТИВНІСТЬ 2018 рік'!V39</f>
        <v>0</v>
      </c>
      <c r="M141" s="23" t="str">
        <f>'ЕФЕКТИВНІСТЬ 2018 рік'!W39</f>
        <v>ВВ</v>
      </c>
      <c r="N141" s="17">
        <f>'ЕФЕКТИВНІСТЬ 2018 рік'!X39</f>
        <v>0</v>
      </c>
    </row>
    <row r="142" spans="1:15" ht="19.5" customHeight="1" outlineLevel="1" x14ac:dyDescent="0.25">
      <c r="B142" s="2">
        <f>'ЕФЕКТИВНІСТЬ 2018 рік'!B40</f>
        <v>3</v>
      </c>
      <c r="C142" s="196" t="str">
        <f>'ЕФЕКТИВНІСТЬ 2018 рік'!C40</f>
        <v>Вінницький міський суд Вінницької області</v>
      </c>
      <c r="E142" s="189">
        <f>'ЕФЕКТИВНІСТЬ 2018 рік'!K40</f>
        <v>58550.7</v>
      </c>
      <c r="F142" s="190">
        <f>'ЕФЕКТИВНІСТЬ 2018 рік'!E40</f>
        <v>5780.44</v>
      </c>
      <c r="G142" s="189">
        <f>'ЕФЕКТИВНІСТЬ 2018 рік'!N40</f>
        <v>36.96</v>
      </c>
      <c r="H142" s="64">
        <f>'ЕФЕКТИВНІСТЬ 2018 рік'!R40</f>
        <v>-0.06</v>
      </c>
      <c r="I142" s="64">
        <f>'ЕФЕКТИВНІСТЬ 2018 рік'!Q40</f>
        <v>-1.1200000000000001</v>
      </c>
      <c r="K142" s="23">
        <f>'ЕФЕКТИВНІСТЬ 2018 рік'!U40</f>
        <v>0</v>
      </c>
      <c r="L142" s="114">
        <f>'ЕФЕКТИВНІСТЬ 2018 рік'!V40</f>
        <v>0</v>
      </c>
      <c r="M142" s="23" t="str">
        <f>'ЕФЕКТИВНІСТЬ 2018 рік'!W40</f>
        <v>ВВ</v>
      </c>
      <c r="N142" s="17">
        <f>'ЕФЕКТИВНІСТЬ 2018 рік'!X40</f>
        <v>0</v>
      </c>
    </row>
    <row r="143" spans="1:15" ht="19.5" customHeight="1" outlineLevel="1" x14ac:dyDescent="0.25">
      <c r="B143" s="2">
        <f>'ЕФЕКТИВНІСТЬ 2018 рік'!B41</f>
        <v>4</v>
      </c>
      <c r="C143" s="196" t="str">
        <f>'ЕФЕКТИВНІСТЬ 2018 рік'!C41</f>
        <v>Вінницький районний суд Вінницької області</v>
      </c>
      <c r="E143" s="189">
        <f>'ЕФЕКТИВНІСТЬ 2018 рік'!K41</f>
        <v>9577.4</v>
      </c>
      <c r="F143" s="190">
        <f>'ЕФЕКТИВНІСТЬ 2018 рік'!E41</f>
        <v>654.64</v>
      </c>
      <c r="G143" s="189">
        <f>'ЕФЕКТИВНІСТЬ 2018 рік'!N41</f>
        <v>4.8319999999999999</v>
      </c>
      <c r="H143" s="64">
        <f>'ЕФЕКТИВНІСТЬ 2018 рік'!R41</f>
        <v>-0.58000000000000007</v>
      </c>
      <c r="I143" s="64">
        <f>'ЕФЕКТИВНІСТЬ 2018 рік'!Q41</f>
        <v>-4.13</v>
      </c>
      <c r="K143" s="23">
        <f>'ЕФЕКТИВНІСТЬ 2018 рік'!U41</f>
        <v>0</v>
      </c>
      <c r="L143" s="114">
        <f>'ЕФЕКТИВНІСТЬ 2018 рік'!V41</f>
        <v>0</v>
      </c>
      <c r="M143" s="23" t="str">
        <f>'ЕФЕКТИВНІСТЬ 2018 рік'!W41</f>
        <v>ВВ</v>
      </c>
      <c r="N143" s="17">
        <f>'ЕФЕКТИВНІСТЬ 2018 рік'!X41</f>
        <v>0</v>
      </c>
    </row>
    <row r="144" spans="1:15" ht="19.5" customHeight="1" outlineLevel="1" x14ac:dyDescent="0.25">
      <c r="B144" s="2">
        <f>'ЕФЕКТИВНІСТЬ 2018 рік'!B42</f>
        <v>5</v>
      </c>
      <c r="C144" s="196" t="str">
        <f>'ЕФЕКТИВНІСТЬ 2018 рік'!C42</f>
        <v>Гайсинський районний суд Вінницької області</v>
      </c>
      <c r="E144" s="189">
        <f>'ЕФЕКТИВНІСТЬ 2018 рік'!K42</f>
        <v>8485.4</v>
      </c>
      <c r="F144" s="190">
        <f>'ЕФЕКТИВНІСТЬ 2018 рік'!E42</f>
        <v>1995.36</v>
      </c>
      <c r="G144" s="189">
        <f>'ЕФЕКТИВНІСТЬ 2018 рік'!N42</f>
        <v>3.92</v>
      </c>
      <c r="H144" s="64">
        <f>'ЕФЕКТИВНІСТЬ 2018 рік'!R42</f>
        <v>2.39</v>
      </c>
      <c r="I144" s="64">
        <f>'ЕФЕКТИВНІСТЬ 2018 рік'!Q42</f>
        <v>-0.65</v>
      </c>
      <c r="K144" s="23">
        <f>'ЕФЕКТИВНІСТЬ 2018 рік'!U42</f>
        <v>0</v>
      </c>
      <c r="L144" s="114">
        <f>'ЕФЕКТИВНІСТЬ 2018 рік'!V42</f>
        <v>0</v>
      </c>
      <c r="M144" s="23">
        <f>'ЕФЕКТИВНІСТЬ 2018 рік'!W42</f>
        <v>0</v>
      </c>
      <c r="N144" s="17" t="str">
        <f>'ЕФЕКТИВНІСТЬ 2018 рік'!X42</f>
        <v>ВА</v>
      </c>
    </row>
    <row r="145" spans="2:14" ht="19.5" customHeight="1" outlineLevel="1" x14ac:dyDescent="0.25">
      <c r="B145" s="2">
        <f>'ЕФЕКТИВНІСТЬ 2018 рік'!B43</f>
        <v>6</v>
      </c>
      <c r="C145" s="196" t="str">
        <f>'ЕФЕКТИВНІСТЬ 2018 рік'!C43</f>
        <v>Жмеринський міськрайонний суд Вінницької області</v>
      </c>
      <c r="E145" s="189">
        <f>'ЕФЕКТИВНІСТЬ 2018 рік'!K43</f>
        <v>9795.7000000000007</v>
      </c>
      <c r="F145" s="190">
        <f>'ЕФЕКТИВНІСТЬ 2018 рік'!E43</f>
        <v>770.3</v>
      </c>
      <c r="G145" s="189">
        <f>'ЕФЕКТИВНІСТЬ 2018 рік'!N43</f>
        <v>5.9279999999999999</v>
      </c>
      <c r="H145" s="64">
        <f>'ЕФЕКТИВНІСТЬ 2018 рік'!R43</f>
        <v>-0.43</v>
      </c>
      <c r="I145" s="64">
        <f>'ЕФЕКТИВНІСТЬ 2018 рік'!Q43</f>
        <v>-1.3900000000000001</v>
      </c>
      <c r="K145" s="23">
        <f>'ЕФЕКТИВНІСТЬ 2018 рік'!U43</f>
        <v>0</v>
      </c>
      <c r="L145" s="114">
        <f>'ЕФЕКТИВНІСТЬ 2018 рік'!V43</f>
        <v>0</v>
      </c>
      <c r="M145" s="23" t="str">
        <f>'ЕФЕКТИВНІСТЬ 2018 рік'!W43</f>
        <v>ВВ</v>
      </c>
      <c r="N145" s="17">
        <f>'ЕФЕКТИВНІСТЬ 2018 рік'!X43</f>
        <v>0</v>
      </c>
    </row>
    <row r="146" spans="2:14" ht="19.5" customHeight="1" outlineLevel="1" x14ac:dyDescent="0.25">
      <c r="B146" s="2">
        <f>'ЕФЕКТИВНІСТЬ 2018 рік'!B44</f>
        <v>7</v>
      </c>
      <c r="C146" s="196" t="str">
        <f>'ЕФЕКТИВНІСТЬ 2018 рік'!C44</f>
        <v>Іллінецький районний суд Вінницької області</v>
      </c>
      <c r="E146" s="189">
        <f>'ЕФЕКТИВНІСТЬ 2018 рік'!K44</f>
        <v>5422.3</v>
      </c>
      <c r="F146" s="190">
        <f>'ЕФЕКТИВНІСТЬ 2018 рік'!E44</f>
        <v>485.38</v>
      </c>
      <c r="G146" s="189">
        <f>'ЕФЕКТИВНІСТЬ 2018 рік'!N44</f>
        <v>1.996</v>
      </c>
      <c r="H146" s="64">
        <f>'ЕФЕКТИВНІСТЬ 2018 рік'!R44</f>
        <v>0.32</v>
      </c>
      <c r="I146" s="64">
        <f>'ЕФЕКТИВНІСТЬ 2018 рік'!Q44</f>
        <v>-2.13</v>
      </c>
      <c r="K146" s="23">
        <f>'ЕФЕКТИВНІСТЬ 2018 рік'!U44</f>
        <v>0</v>
      </c>
      <c r="L146" s="114">
        <f>'ЕФЕКТИВНІСТЬ 2018 рік'!V44</f>
        <v>0</v>
      </c>
      <c r="M146" s="23">
        <f>'ЕФЕКТИВНІСТЬ 2018 рік'!W44</f>
        <v>0</v>
      </c>
      <c r="N146" s="17" t="str">
        <f>'ЕФЕКТИВНІСТЬ 2018 рік'!X44</f>
        <v>ВА</v>
      </c>
    </row>
    <row r="147" spans="2:14" ht="19.5" customHeight="1" outlineLevel="1" x14ac:dyDescent="0.25">
      <c r="B147" s="2">
        <f>'ЕФЕКТИВНІСТЬ 2018 рік'!B45</f>
        <v>8</v>
      </c>
      <c r="C147" s="196" t="str">
        <f>'ЕФЕКТИВНІСТЬ 2018 рік'!C45</f>
        <v>Калинівський районний суд Вінницької області</v>
      </c>
      <c r="E147" s="189">
        <f>'ЕФЕКТИВНІСТЬ 2018 рік'!K45</f>
        <v>8837.1</v>
      </c>
      <c r="F147" s="190">
        <f>'ЕФЕКТИВНІСТЬ 2018 рік'!E45</f>
        <v>939.34</v>
      </c>
      <c r="G147" s="189">
        <f>'ЕФЕКТИВНІСТЬ 2018 рік'!N45</f>
        <v>3.8119999999999998</v>
      </c>
      <c r="H147" s="64">
        <f>'ЕФЕКТИВНІСТЬ 2018 рік'!R45</f>
        <v>0.49</v>
      </c>
      <c r="I147" s="64">
        <f>'ЕФЕКТИВНІСТЬ 2018 рік'!Q45</f>
        <v>-0.52</v>
      </c>
      <c r="K147" s="23">
        <f>'ЕФЕКТИВНІСТЬ 2018 рік'!U45</f>
        <v>0</v>
      </c>
      <c r="L147" s="114">
        <f>'ЕФЕКТИВНІСТЬ 2018 рік'!V45</f>
        <v>0</v>
      </c>
      <c r="M147" s="23">
        <f>'ЕФЕКТИВНІСТЬ 2018 рік'!W45</f>
        <v>0</v>
      </c>
      <c r="N147" s="17" t="str">
        <f>'ЕФЕКТИВНІСТЬ 2018 рік'!X45</f>
        <v>ВА</v>
      </c>
    </row>
    <row r="148" spans="2:14" ht="19.5" customHeight="1" outlineLevel="1" x14ac:dyDescent="0.25">
      <c r="B148" s="2">
        <f>'ЕФЕКТИВНІСТЬ 2018 рік'!B46</f>
        <v>9</v>
      </c>
      <c r="C148" s="196" t="str">
        <f>'ЕФЕКТИВНІСТЬ 2018 рік'!C46</f>
        <v>Козятинський міськрайонний суд Вінницької області</v>
      </c>
      <c r="E148" s="189">
        <f>'ЕФЕКТИВНІСТЬ 2018 рік'!K46</f>
        <v>10005.5</v>
      </c>
      <c r="F148" s="190">
        <f>'ЕФЕКТИВНІСТЬ 2018 рік'!E46</f>
        <v>814.58</v>
      </c>
      <c r="G148" s="189">
        <f>'ЕФЕКТИВНІСТЬ 2018 рік'!N46</f>
        <v>4.5519999999999996</v>
      </c>
      <c r="H148" s="64">
        <f>'ЕФЕКТИВНІСТЬ 2018 рік'!R46</f>
        <v>-0.13</v>
      </c>
      <c r="I148" s="64">
        <f>'ЕФЕКТИВНІСТЬ 2018 рік'!Q46</f>
        <v>-1.4300000000000002</v>
      </c>
      <c r="K148" s="23">
        <f>'ЕФЕКТИВНІСТЬ 2018 рік'!U46</f>
        <v>0</v>
      </c>
      <c r="L148" s="114">
        <f>'ЕФЕКТИВНІСТЬ 2018 рік'!V46</f>
        <v>0</v>
      </c>
      <c r="M148" s="23" t="str">
        <f>'ЕФЕКТИВНІСТЬ 2018 рік'!W46</f>
        <v>ВВ</v>
      </c>
      <c r="N148" s="17">
        <f>'ЕФЕКТИВНІСТЬ 2018 рік'!X46</f>
        <v>0</v>
      </c>
    </row>
    <row r="149" spans="2:14" ht="19.5" customHeight="1" outlineLevel="1" x14ac:dyDescent="0.25">
      <c r="B149" s="2">
        <f>'ЕФЕКТИВНІСТЬ 2018 рік'!B47</f>
        <v>10</v>
      </c>
      <c r="C149" s="196" t="str">
        <f>'ЕФЕКТИВНІСТЬ 2018 рік'!C47</f>
        <v>Крижопільський районний суд Вінницької області</v>
      </c>
      <c r="E149" s="189">
        <f>'ЕФЕКТИВНІСТЬ 2018 рік'!K47</f>
        <v>4447</v>
      </c>
      <c r="F149" s="190">
        <f>'ЕФЕКТИВНІСТЬ 2018 рік'!E47</f>
        <v>307.60000000000002</v>
      </c>
      <c r="G149" s="189">
        <f>'ЕФЕКТИВНІСТЬ 2018 рік'!N47</f>
        <v>1</v>
      </c>
      <c r="H149" s="64">
        <f>'ЕФЕКТИВНІСТЬ 2018 рік'!R47</f>
        <v>0.37000000000000005</v>
      </c>
      <c r="I149" s="64">
        <f>'ЕФЕКТИВНІСТЬ 2018 рік'!Q47</f>
        <v>-2.37</v>
      </c>
      <c r="K149" s="23">
        <f>'ЕФЕКТИВНІСТЬ 2018 рік'!U47</f>
        <v>0</v>
      </c>
      <c r="L149" s="114">
        <f>'ЕФЕКТИВНІСТЬ 2018 рік'!V47</f>
        <v>0</v>
      </c>
      <c r="M149" s="23">
        <f>'ЕФЕКТИВНІСТЬ 2018 рік'!W47</f>
        <v>0</v>
      </c>
      <c r="N149" s="17" t="str">
        <f>'ЕФЕКТИВНІСТЬ 2018 рік'!X47</f>
        <v>ВА</v>
      </c>
    </row>
    <row r="150" spans="2:14" ht="19.5" customHeight="1" outlineLevel="1" x14ac:dyDescent="0.25">
      <c r="B150" s="2">
        <f>'ЕФЕКТИВНІСТЬ 2018 рік'!B48</f>
        <v>11</v>
      </c>
      <c r="C150" s="196" t="str">
        <f>'ЕФЕКТИВНІСТЬ 2018 рік'!C48</f>
        <v>Ладижинський міський суд Вінницької області</v>
      </c>
      <c r="E150" s="189">
        <f>'ЕФЕКТИВНІСТЬ 2018 рік'!K48</f>
        <v>4961.2</v>
      </c>
      <c r="F150" s="190">
        <f>'ЕФЕКТИВНІСТЬ 2018 рік'!E48</f>
        <v>464.19</v>
      </c>
      <c r="G150" s="189">
        <f>'ЕФЕКТИВНІСТЬ 2018 рік'!N48</f>
        <v>2.992</v>
      </c>
      <c r="H150" s="64">
        <f>'ЕФЕКТИВНІСТЬ 2018 рік'!R48</f>
        <v>-0.10999999999999999</v>
      </c>
      <c r="I150" s="64">
        <f>'ЕФЕКТИВНІСТЬ 2018 рік'!Q48</f>
        <v>-0.98000000000000009</v>
      </c>
      <c r="K150" s="23">
        <f>'ЕФЕКТИВНІСТЬ 2018 рік'!U48</f>
        <v>0</v>
      </c>
      <c r="L150" s="114">
        <f>'ЕФЕКТИВНІСТЬ 2018 рік'!V48</f>
        <v>0</v>
      </c>
      <c r="M150" s="23" t="str">
        <f>'ЕФЕКТИВНІСТЬ 2018 рік'!W48</f>
        <v>ВВ</v>
      </c>
      <c r="N150" s="17">
        <f>'ЕФЕКТИВНІСТЬ 2018 рік'!X48</f>
        <v>0</v>
      </c>
    </row>
    <row r="151" spans="2:14" ht="19.5" customHeight="1" outlineLevel="1" x14ac:dyDescent="0.25">
      <c r="B151" s="2">
        <f>'ЕФЕКТИВНІСТЬ 2018 рік'!B49</f>
        <v>12</v>
      </c>
      <c r="C151" s="196" t="str">
        <f>'ЕФЕКТИВНІСТЬ 2018 рік'!C49</f>
        <v>Липовецький районний суд Вінницької області</v>
      </c>
      <c r="E151" s="189">
        <f>'ЕФЕКТИВНІСТЬ 2018 рік'!K49</f>
        <v>5560.9</v>
      </c>
      <c r="F151" s="190">
        <f>'ЕФЕКТИВНІСТЬ 2018 рік'!E49</f>
        <v>533.79999999999995</v>
      </c>
      <c r="G151" s="189">
        <f>'ЕФЕКТИВНІСТЬ 2018 рік'!N49</f>
        <v>1.988</v>
      </c>
      <c r="H151" s="64">
        <f>'ЕФЕКТИВНІСТЬ 2018 рік'!R49</f>
        <v>0.53</v>
      </c>
      <c r="I151" s="64">
        <f>'ЕФЕКТИВНІСТЬ 2018 рік'!Q49</f>
        <v>-1.1800000000000002</v>
      </c>
      <c r="K151" s="23">
        <f>'ЕФЕКТИВНІСТЬ 2018 рік'!U49</f>
        <v>0</v>
      </c>
      <c r="L151" s="114">
        <f>'ЕФЕКТИВНІСТЬ 2018 рік'!V49</f>
        <v>0</v>
      </c>
      <c r="M151" s="23">
        <f>'ЕФЕКТИВНІСТЬ 2018 рік'!W49</f>
        <v>0</v>
      </c>
      <c r="N151" s="17" t="str">
        <f>'ЕФЕКТИВНІСТЬ 2018 рік'!X49</f>
        <v>ВА</v>
      </c>
    </row>
    <row r="152" spans="2:14" ht="19.5" customHeight="1" outlineLevel="1" x14ac:dyDescent="0.25">
      <c r="B152" s="2">
        <f>'ЕФЕКТИВНІСТЬ 2018 рік'!B50</f>
        <v>13</v>
      </c>
      <c r="C152" s="196" t="str">
        <f>'ЕФЕКТИВНІСТЬ 2018 рік'!C50</f>
        <v>Літинський районний суд Вінницької області</v>
      </c>
      <c r="E152" s="189">
        <f>'ЕФЕКТИВНІСТЬ 2018 рік'!K50</f>
        <v>4943.3</v>
      </c>
      <c r="F152" s="190">
        <f>'ЕФЕКТИВНІСТЬ 2018 рік'!E50</f>
        <v>1153.27</v>
      </c>
      <c r="G152" s="189">
        <f>'ЕФЕКТИВНІСТЬ 2018 рік'!N50</f>
        <v>1.9319999999999999</v>
      </c>
      <c r="H152" s="64">
        <f>'ЕФЕКТИВНІСТЬ 2018 рік'!R50</f>
        <v>2.8699999999999997</v>
      </c>
      <c r="I152" s="64">
        <f>'ЕФЕКТИВНІСТЬ 2018 рік'!Q50</f>
        <v>-7.9999999999999974E-2</v>
      </c>
      <c r="K152" s="23">
        <f>'ЕФЕКТИВНІСТЬ 2018 рік'!U50</f>
        <v>0</v>
      </c>
      <c r="L152" s="114">
        <f>'ЕФЕКТИВНІСТЬ 2018 рік'!V50</f>
        <v>0</v>
      </c>
      <c r="M152" s="23">
        <f>'ЕФЕКТИВНІСТЬ 2018 рік'!W50</f>
        <v>0</v>
      </c>
      <c r="N152" s="17" t="str">
        <f>'ЕФЕКТИВНІСТЬ 2018 рік'!X50</f>
        <v>ВА</v>
      </c>
    </row>
    <row r="153" spans="2:14" ht="19.5" customHeight="1" outlineLevel="1" x14ac:dyDescent="0.25">
      <c r="B153" s="2">
        <f>'ЕФЕКТИВНІСТЬ 2018 рік'!B51</f>
        <v>14</v>
      </c>
      <c r="C153" s="196" t="str">
        <f>'ЕФЕКТИВНІСТЬ 2018 рік'!C51</f>
        <v>Могилів-Подільський міськрайонний суд Вінницької області</v>
      </c>
      <c r="E153" s="189">
        <f>'ЕФЕКТИВНІСТЬ 2018 рік'!K51</f>
        <v>9510.1</v>
      </c>
      <c r="F153" s="190">
        <f>'ЕФЕКТИВНІСТЬ 2018 рік'!E51</f>
        <v>641.20000000000005</v>
      </c>
      <c r="G153" s="189">
        <f>'ЕФЕКТИВНІСТЬ 2018 рік'!N51</f>
        <v>4.5960000000000001</v>
      </c>
      <c r="H153" s="64">
        <f>'ЕФЕКТИВНІСТЬ 2018 рік'!R51</f>
        <v>-0.56000000000000005</v>
      </c>
      <c r="I153" s="64">
        <f>'ЕФЕКТИВНІСТЬ 2018 рік'!Q51</f>
        <v>-0.93</v>
      </c>
      <c r="K153" s="23">
        <f>'ЕФЕКТИВНІСТЬ 2018 рік'!U51</f>
        <v>0</v>
      </c>
      <c r="L153" s="114">
        <f>'ЕФЕКТИВНІСТЬ 2018 рік'!V51</f>
        <v>0</v>
      </c>
      <c r="M153" s="23" t="str">
        <f>'ЕФЕКТИВНІСТЬ 2018 рік'!W51</f>
        <v>ВВ</v>
      </c>
      <c r="N153" s="17">
        <f>'ЕФЕКТИВНІСТЬ 2018 рік'!X51</f>
        <v>0</v>
      </c>
    </row>
    <row r="154" spans="2:14" ht="19.5" customHeight="1" outlineLevel="1" x14ac:dyDescent="0.25">
      <c r="B154" s="2">
        <f>'ЕФЕКТИВНІСТЬ 2018 рік'!B52</f>
        <v>15</v>
      </c>
      <c r="C154" s="196" t="str">
        <f>'ЕФЕКТИВНІСТЬ 2018 рік'!C52</f>
        <v>Мурованокуриловецький районний суд Вінницької області</v>
      </c>
      <c r="E154" s="189">
        <f>'ЕФЕКТИВНІСТЬ 2018 рік'!K52</f>
        <v>4109.3999999999996</v>
      </c>
      <c r="F154" s="190">
        <f>'ЕФЕКТИВНІСТЬ 2018 рік'!E52</f>
        <v>437.92</v>
      </c>
      <c r="G154" s="189">
        <f>'ЕФЕКТИВНІСТЬ 2018 рік'!N52</f>
        <v>1.9359999999999999</v>
      </c>
      <c r="H154" s="64">
        <f>'ЕФЕКТИВНІСТЬ 2018 рік'!R52</f>
        <v>0.38</v>
      </c>
      <c r="I154" s="64">
        <f>'ЕФЕКТИВНІСТЬ 2018 рік'!Q52</f>
        <v>-0.66999999999999993</v>
      </c>
      <c r="K154" s="23">
        <f>'ЕФЕКТИВНІСТЬ 2018 рік'!U52</f>
        <v>0</v>
      </c>
      <c r="L154" s="114">
        <f>'ЕФЕКТИВНІСТЬ 2018 рік'!V52</f>
        <v>0</v>
      </c>
      <c r="M154" s="23">
        <f>'ЕФЕКТИВНІСТЬ 2018 рік'!W52</f>
        <v>0</v>
      </c>
      <c r="N154" s="17" t="str">
        <f>'ЕФЕКТИВНІСТЬ 2018 рік'!X52</f>
        <v>ВА</v>
      </c>
    </row>
    <row r="155" spans="2:14" ht="19.5" customHeight="1" outlineLevel="1" x14ac:dyDescent="0.25">
      <c r="B155" s="2">
        <f>'ЕФЕКТИВНІСТЬ 2018 рік'!B53</f>
        <v>16</v>
      </c>
      <c r="C155" s="196" t="str">
        <f>'ЕФЕКТИВНІСТЬ 2018 рік'!C53</f>
        <v>Немирівський районний суд Вінницької області</v>
      </c>
      <c r="E155" s="189">
        <f>'ЕФЕКТИВНІСТЬ 2018 рік'!K53</f>
        <v>8529.2000000000007</v>
      </c>
      <c r="F155" s="190">
        <f>'ЕФЕКТИВНІСТЬ 2018 рік'!E53</f>
        <v>701.01</v>
      </c>
      <c r="G155" s="189">
        <f>'ЕФЕКТИВНІСТЬ 2018 рік'!N53</f>
        <v>3.536</v>
      </c>
      <c r="H155" s="64">
        <f>'ЕФЕКТИВНІСТЬ 2018 рік'!R53</f>
        <v>-2.0000000000000004E-2</v>
      </c>
      <c r="I155" s="64">
        <f>'ЕФЕКТИВНІСТЬ 2018 рік'!Q53</f>
        <v>-2.1799999999999997</v>
      </c>
      <c r="K155" s="23">
        <f>'ЕФЕКТИВНІСТЬ 2018 рік'!U53</f>
        <v>0</v>
      </c>
      <c r="L155" s="114">
        <f>'ЕФЕКТИВНІСТЬ 2018 рік'!V53</f>
        <v>0</v>
      </c>
      <c r="M155" s="23" t="str">
        <f>'ЕФЕКТИВНІСТЬ 2018 рік'!W53</f>
        <v>ВВ</v>
      </c>
      <c r="N155" s="17">
        <f>'ЕФЕКТИВНІСТЬ 2018 рік'!X53</f>
        <v>0</v>
      </c>
    </row>
    <row r="156" spans="2:14" ht="19.5" customHeight="1" outlineLevel="1" x14ac:dyDescent="0.25">
      <c r="B156" s="2">
        <f>'ЕФЕКТИВНІСТЬ 2018 рік'!B54</f>
        <v>17</v>
      </c>
      <c r="C156" s="196" t="str">
        <f>'ЕФЕКТИВНІСТЬ 2018 рік'!C54</f>
        <v>Оратівський районний суд Вінницької області</v>
      </c>
      <c r="E156" s="189">
        <f>'ЕФЕКТИВНІСТЬ 2018 рік'!K54</f>
        <v>3964.4</v>
      </c>
      <c r="F156" s="190">
        <f>'ЕФЕКТИВНІСТЬ 2018 рік'!E54</f>
        <v>135.35</v>
      </c>
      <c r="G156" s="189">
        <f>'ЕФЕКТИВНІСТЬ 2018 рік'!N54</f>
        <v>1.58</v>
      </c>
      <c r="H156" s="64">
        <f>'ЕФЕКТИВНІСТЬ 2018 рік'!R54</f>
        <v>-2.17</v>
      </c>
      <c r="I156" s="64">
        <f>'ЕФЕКТИВНІСТЬ 2018 рік'!Q54</f>
        <v>-5.86</v>
      </c>
      <c r="K156" s="23">
        <f>'ЕФЕКТИВНІСТЬ 2018 рік'!U54</f>
        <v>0</v>
      </c>
      <c r="L156" s="114">
        <f>'ЕФЕКТИВНІСТЬ 2018 рік'!V54</f>
        <v>0</v>
      </c>
      <c r="M156" s="23" t="str">
        <f>'ЕФЕКТИВНІСТЬ 2018 рік'!W54</f>
        <v>ВВ</v>
      </c>
      <c r="N156" s="17">
        <f>'ЕФЕКТИВНІСТЬ 2018 рік'!X54</f>
        <v>0</v>
      </c>
    </row>
    <row r="157" spans="2:14" ht="19.5" customHeight="1" outlineLevel="1" x14ac:dyDescent="0.25">
      <c r="B157" s="2">
        <f>'ЕФЕКТИВНІСТЬ 2018 рік'!B55</f>
        <v>18</v>
      </c>
      <c r="C157" s="196" t="str">
        <f>'ЕФЕКТИВНІСТЬ 2018 рік'!C55</f>
        <v>Піщанський районний суд Вінницької області</v>
      </c>
      <c r="E157" s="189">
        <f>'ЕФЕКТИВНІСТЬ 2018 рік'!K55</f>
        <v>5528.2</v>
      </c>
      <c r="F157" s="190">
        <f>'ЕФЕКТИВНІСТЬ 2018 рік'!E55</f>
        <v>179.17</v>
      </c>
      <c r="G157" s="189">
        <f>'ЕФЕКТИВНІСТЬ 2018 рік'!N55</f>
        <v>1.992</v>
      </c>
      <c r="H157" s="64">
        <f>'ЕФЕКТИВНІСТЬ 2018 рік'!R55</f>
        <v>-2.29</v>
      </c>
      <c r="I157" s="64">
        <f>'ЕФЕКТИВНІСТЬ 2018 рік'!Q55</f>
        <v>-6.39</v>
      </c>
      <c r="K157" s="23">
        <f>'ЕФЕКТИВНІСТЬ 2018 рік'!U55</f>
        <v>0</v>
      </c>
      <c r="L157" s="114">
        <f>'ЕФЕКТИВНІСТЬ 2018 рік'!V55</f>
        <v>0</v>
      </c>
      <c r="M157" s="23" t="str">
        <f>'ЕФЕКТИВНІСТЬ 2018 рік'!W55</f>
        <v>ВВ</v>
      </c>
      <c r="N157" s="17">
        <f>'ЕФЕКТИВНІСТЬ 2018 рік'!X55</f>
        <v>0</v>
      </c>
    </row>
    <row r="158" spans="2:14" ht="19.5" customHeight="1" outlineLevel="1" x14ac:dyDescent="0.25">
      <c r="B158" s="2">
        <f>'ЕФЕКТИВНІСТЬ 2018 рік'!B56</f>
        <v>19</v>
      </c>
      <c r="C158" s="196" t="str">
        <f>'ЕФЕКТИВНІСТЬ 2018 рік'!C56</f>
        <v>Погребищенський районний суд Вінницької області</v>
      </c>
      <c r="E158" s="189">
        <f>'ЕФЕКТИВНІСТЬ 2018 рік'!K56</f>
        <v>6000.9</v>
      </c>
      <c r="F158" s="190">
        <f>'ЕФЕКТИВНІСТЬ 2018 рік'!E56</f>
        <v>510.25</v>
      </c>
      <c r="G158" s="189">
        <f>'ЕФЕКТИВНІСТЬ 2018 рік'!N56</f>
        <v>1.98</v>
      </c>
      <c r="H158" s="64">
        <f>'ЕФЕКТИВНІСТЬ 2018 рік'!R56</f>
        <v>0.35</v>
      </c>
      <c r="I158" s="64">
        <f>'ЕФЕКТИВНІСТЬ 2018 рік'!Q56</f>
        <v>0.15999999999999998</v>
      </c>
      <c r="K158" s="23">
        <f>'ЕФЕКТИВНІСТЬ 2018 рік'!U56</f>
        <v>0</v>
      </c>
      <c r="L158" s="114" t="str">
        <f>'ЕФЕКТИВНІСТЬ 2018 рік'!V56</f>
        <v>АА</v>
      </c>
      <c r="M158" s="23">
        <f>'ЕФЕКТИВНІСТЬ 2018 рік'!W56</f>
        <v>0</v>
      </c>
      <c r="N158" s="17">
        <f>'ЕФЕКТИВНІСТЬ 2018 рік'!X56</f>
        <v>0</v>
      </c>
    </row>
    <row r="159" spans="2:14" ht="19.5" customHeight="1" outlineLevel="1" x14ac:dyDescent="0.25">
      <c r="B159" s="2">
        <f>'ЕФЕКТИВНІСТЬ 2018 рік'!B57</f>
        <v>20</v>
      </c>
      <c r="C159" s="196" t="str">
        <f>'ЕФЕКТИВНІСТЬ 2018 рік'!C57</f>
        <v>Теплицький районний суд Вінницької області</v>
      </c>
      <c r="E159" s="189">
        <f>'ЕФЕКТИВНІСТЬ 2018 рік'!K57</f>
        <v>4080.6</v>
      </c>
      <c r="F159" s="190">
        <f>'ЕФЕКТИВНІСТЬ 2018 рік'!E57</f>
        <v>98.61</v>
      </c>
      <c r="G159" s="189">
        <f>'ЕФЕКТИВНІСТЬ 2018 рік'!N57</f>
        <v>0.98399999999999999</v>
      </c>
      <c r="H159" s="64">
        <f>'ЕФЕКТИВНІСТЬ 2018 рік'!R57</f>
        <v>-3.18</v>
      </c>
      <c r="I159" s="64">
        <f>'ЕФЕКТИВНІСТЬ 2018 рік'!Q57</f>
        <v>-10.18</v>
      </c>
      <c r="K159" s="23">
        <f>'ЕФЕКТИВНІСТЬ 2018 рік'!U57</f>
        <v>0</v>
      </c>
      <c r="L159" s="114">
        <f>'ЕФЕКТИВНІСТЬ 2018 рік'!V57</f>
        <v>0</v>
      </c>
      <c r="M159" s="23" t="str">
        <f>'ЕФЕКТИВНІСТЬ 2018 рік'!W57</f>
        <v>ВВ</v>
      </c>
      <c r="N159" s="17">
        <f>'ЕФЕКТИВНІСТЬ 2018 рік'!X57</f>
        <v>0</v>
      </c>
    </row>
    <row r="160" spans="2:14" ht="19.5" customHeight="1" outlineLevel="1" x14ac:dyDescent="0.25">
      <c r="B160" s="2">
        <f>'ЕФЕКТИВНІСТЬ 2018 рік'!B58</f>
        <v>21</v>
      </c>
      <c r="C160" s="196" t="str">
        <f>'ЕФЕКТИВНІСТЬ 2018 рік'!C58</f>
        <v>Тиврівський районний суд Вінницької області</v>
      </c>
      <c r="E160" s="189">
        <f>'ЕФЕКТИВНІСТЬ 2018 рік'!K58</f>
        <v>5905</v>
      </c>
      <c r="F160" s="190">
        <f>'ЕФЕКТИВНІСТЬ 2018 рік'!E58</f>
        <v>504.74</v>
      </c>
      <c r="G160" s="189">
        <f>'ЕФЕКТИВНІСТЬ 2018 рік'!N58</f>
        <v>2.8879999999999999</v>
      </c>
      <c r="H160" s="64">
        <f>'ЕФЕКТИВНІСТЬ 2018 рік'!R58</f>
        <v>-0.09</v>
      </c>
      <c r="I160" s="64">
        <f>'ЕФЕКТИВНІСТЬ 2018 рік'!Q58</f>
        <v>-0.82000000000000006</v>
      </c>
      <c r="K160" s="23">
        <f>'ЕФЕКТИВНІСТЬ 2018 рік'!U58</f>
        <v>0</v>
      </c>
      <c r="L160" s="114">
        <f>'ЕФЕКТИВНІСТЬ 2018 рік'!V58</f>
        <v>0</v>
      </c>
      <c r="M160" s="23" t="str">
        <f>'ЕФЕКТИВНІСТЬ 2018 рік'!W58</f>
        <v>ВВ</v>
      </c>
      <c r="N160" s="17">
        <f>'ЕФЕКТИВНІСТЬ 2018 рік'!X58</f>
        <v>0</v>
      </c>
    </row>
    <row r="161" spans="2:14" ht="19.5" customHeight="1" outlineLevel="1" x14ac:dyDescent="0.25">
      <c r="B161" s="2">
        <f>'ЕФЕКТИВНІСТЬ 2018 рік'!B59</f>
        <v>22</v>
      </c>
      <c r="C161" s="196" t="str">
        <f>'ЕФЕКТИВНІСТЬ 2018 рік'!C59</f>
        <v>Томашпільський районний суд Вінницької області</v>
      </c>
      <c r="E161" s="189">
        <f>'ЕФЕКТИВНІСТЬ 2018 рік'!K59</f>
        <v>5503.2</v>
      </c>
      <c r="F161" s="190">
        <f>'ЕФЕКТИВНІСТЬ 2018 рік'!E59</f>
        <v>269.14</v>
      </c>
      <c r="G161" s="189">
        <f>'ЕФЕКТИВНІСТЬ 2018 рік'!N59</f>
        <v>1.956</v>
      </c>
      <c r="H161" s="64">
        <f>'ЕФЕКТИВНІСТЬ 2018 рік'!R59</f>
        <v>-1.0899999999999999</v>
      </c>
      <c r="I161" s="64">
        <f>'ЕФЕКТИВНІСТЬ 2018 рік'!Q59</f>
        <v>-2.66</v>
      </c>
      <c r="K161" s="23">
        <f>'ЕФЕКТИВНІСТЬ 2018 рік'!U59</f>
        <v>0</v>
      </c>
      <c r="L161" s="114">
        <f>'ЕФЕКТИВНІСТЬ 2018 рік'!V59</f>
        <v>0</v>
      </c>
      <c r="M161" s="23" t="str">
        <f>'ЕФЕКТИВНІСТЬ 2018 рік'!W59</f>
        <v>ВВ</v>
      </c>
      <c r="N161" s="17">
        <f>'ЕФЕКТИВНІСТЬ 2018 рік'!X59</f>
        <v>0</v>
      </c>
    </row>
    <row r="162" spans="2:14" ht="19.5" customHeight="1" outlineLevel="1" x14ac:dyDescent="0.25">
      <c r="B162" s="2">
        <f>'ЕФЕКТИВНІСТЬ 2018 рік'!B60</f>
        <v>23</v>
      </c>
      <c r="C162" s="196" t="str">
        <f>'ЕФЕКТИВНІСТЬ 2018 рік'!C60</f>
        <v>Тростянецький районний суд Вінницької області</v>
      </c>
      <c r="E162" s="189">
        <f>'ЕФЕКТИВНІСТЬ 2018 рік'!K60</f>
        <v>4227.8999999999996</v>
      </c>
      <c r="F162" s="190">
        <f>'ЕФЕКТИВНІСТЬ 2018 рік'!E60</f>
        <v>161.09</v>
      </c>
      <c r="G162" s="189">
        <f>'ЕФЕКТИВНІСТЬ 2018 рік'!N60</f>
        <v>0.44</v>
      </c>
      <c r="H162" s="64">
        <f>'ЕФЕКТИВНІСТЬ 2018 рік'!R60</f>
        <v>-0.3600000000000001</v>
      </c>
      <c r="I162" s="64">
        <f>'ЕФЕКТИВНІСТЬ 2018 рік'!Q60</f>
        <v>-7.35</v>
      </c>
      <c r="K162" s="23">
        <f>'ЕФЕКТИВНІСТЬ 2018 рік'!U60</f>
        <v>0</v>
      </c>
      <c r="L162" s="114">
        <f>'ЕФЕКТИВНІСТЬ 2018 рік'!V60</f>
        <v>0</v>
      </c>
      <c r="M162" s="23" t="str">
        <f>'ЕФЕКТИВНІСТЬ 2018 рік'!W60</f>
        <v>ВВ</v>
      </c>
      <c r="N162" s="17">
        <f>'ЕФЕКТИВНІСТЬ 2018 рік'!X60</f>
        <v>0</v>
      </c>
    </row>
    <row r="163" spans="2:14" ht="19.5" customHeight="1" outlineLevel="1" x14ac:dyDescent="0.25">
      <c r="B163" s="2">
        <f>'ЕФЕКТИВНІСТЬ 2018 рік'!B61</f>
        <v>24</v>
      </c>
      <c r="C163" s="196" t="str">
        <f>'ЕФЕКТИВНІСТЬ 2018 рік'!C61</f>
        <v>Тульчинський районний суд Вінницької області</v>
      </c>
      <c r="E163" s="189">
        <f>'ЕФЕКТИВНІСТЬ 2018 рік'!K61</f>
        <v>6895.6</v>
      </c>
      <c r="F163" s="190">
        <f>'ЕФЕКТИВНІСТЬ 2018 рік'!E61</f>
        <v>520.69000000000005</v>
      </c>
      <c r="G163" s="189">
        <f>'ЕФЕКТИВНІСТЬ 2018 рік'!N61</f>
        <v>2.06</v>
      </c>
      <c r="H163" s="64">
        <f>'ЕФЕКТИВНІСТЬ 2018 рік'!R61</f>
        <v>0.19</v>
      </c>
      <c r="I163" s="64">
        <f>'ЕФЕКТИВНІСТЬ 2018 рік'!Q61</f>
        <v>-2.5700000000000003</v>
      </c>
      <c r="K163" s="23">
        <f>'ЕФЕКТИВНІСТЬ 2018 рік'!U61</f>
        <v>0</v>
      </c>
      <c r="L163" s="114">
        <f>'ЕФЕКТИВНІСТЬ 2018 рік'!V61</f>
        <v>0</v>
      </c>
      <c r="M163" s="23">
        <f>'ЕФЕКТИВНІСТЬ 2018 рік'!W61</f>
        <v>0</v>
      </c>
      <c r="N163" s="17" t="str">
        <f>'ЕФЕКТИВНІСТЬ 2018 рік'!X61</f>
        <v>ВА</v>
      </c>
    </row>
    <row r="164" spans="2:14" ht="19.5" customHeight="1" outlineLevel="1" x14ac:dyDescent="0.25">
      <c r="B164" s="2">
        <f>'ЕФЕКТИВНІСТЬ 2018 рік'!B62</f>
        <v>25</v>
      </c>
      <c r="C164" s="196" t="str">
        <f>'ЕФЕКТИВНІСТЬ 2018 рік'!C62</f>
        <v>Хмільницький міськрайонний суд Вінницької області</v>
      </c>
      <c r="E164" s="189">
        <f>'ЕФЕКТИВНІСТЬ 2018 рік'!K62</f>
        <v>9252.6</v>
      </c>
      <c r="F164" s="190">
        <f>'ЕФЕКТИВНІСТЬ 2018 рік'!E62</f>
        <v>589.46</v>
      </c>
      <c r="G164" s="189">
        <f>'ЕФЕКТИВНІСТЬ 2018 рік'!N62</f>
        <v>4.7359999999999998</v>
      </c>
      <c r="H164" s="64">
        <f>'ЕФЕКТИВНІСТЬ 2018 рік'!R62</f>
        <v>-0.73</v>
      </c>
      <c r="I164" s="64">
        <f>'ЕФЕКТИВНІСТЬ 2018 рік'!Q62</f>
        <v>-1.19</v>
      </c>
      <c r="K164" s="23">
        <f>'ЕФЕКТИВНІСТЬ 2018 рік'!U62</f>
        <v>0</v>
      </c>
      <c r="L164" s="114">
        <f>'ЕФЕКТИВНІСТЬ 2018 рік'!V62</f>
        <v>0</v>
      </c>
      <c r="M164" s="23" t="str">
        <f>'ЕФЕКТИВНІСТЬ 2018 рік'!W62</f>
        <v>ВВ</v>
      </c>
      <c r="N164" s="17">
        <f>'ЕФЕКТИВНІСТЬ 2018 рік'!X62</f>
        <v>0</v>
      </c>
    </row>
    <row r="165" spans="2:14" ht="19.5" customHeight="1" outlineLevel="1" x14ac:dyDescent="0.25">
      <c r="B165" s="2">
        <f>'ЕФЕКТИВНІСТЬ 2018 рік'!B63</f>
        <v>26</v>
      </c>
      <c r="C165" s="196" t="str">
        <f>'ЕФЕКТИВНІСТЬ 2018 рік'!C63</f>
        <v>Чернівецький районний суд Вінницької області</v>
      </c>
      <c r="E165" s="189">
        <f>'ЕФЕКТИВНІСТЬ 2018 рік'!K63</f>
        <v>4737.8999999999996</v>
      </c>
      <c r="F165" s="190">
        <f>'ЕФЕКТИВНІСТЬ 2018 рік'!E63</f>
        <v>218.84</v>
      </c>
      <c r="G165" s="189">
        <f>'ЕФЕКТИВНІСТЬ 2018 рік'!N63</f>
        <v>2.964</v>
      </c>
      <c r="H165" s="64">
        <f>'ЕФЕКТИВНІСТЬ 2018 рік'!R63</f>
        <v>-1.5499999999999998</v>
      </c>
      <c r="I165" s="64">
        <f>'ЕФЕКТИВНІСТЬ 2018 рік'!Q63</f>
        <v>-1.3199999999999998</v>
      </c>
      <c r="K165" s="23">
        <f>'ЕФЕКТИВНІСТЬ 2018 рік'!U63</f>
        <v>0</v>
      </c>
      <c r="L165" s="114">
        <f>'ЕФЕКТИВНІСТЬ 2018 рік'!V63</f>
        <v>0</v>
      </c>
      <c r="M165" s="23" t="str">
        <f>'ЕФЕКТИВНІСТЬ 2018 рік'!W63</f>
        <v>ВВ</v>
      </c>
      <c r="N165" s="17">
        <f>'ЕФЕКТИВНІСТЬ 2018 рік'!X63</f>
        <v>0</v>
      </c>
    </row>
    <row r="166" spans="2:14" ht="19.5" customHeight="1" outlineLevel="1" x14ac:dyDescent="0.25">
      <c r="B166" s="2">
        <f>'ЕФЕКТИВНІСТЬ 2018 рік'!B64</f>
        <v>27</v>
      </c>
      <c r="C166" s="196" t="str">
        <f>'ЕФЕКТИВНІСТЬ 2018 рік'!C64</f>
        <v>Чечельницький районний суд Вінницької області</v>
      </c>
      <c r="E166" s="189">
        <f>'ЕФЕКТИВНІСТЬ 2018 рік'!K64</f>
        <v>4993.8</v>
      </c>
      <c r="F166" s="190">
        <f>'ЕФЕКТИВНІСТЬ 2018 рік'!E64</f>
        <v>206.16</v>
      </c>
      <c r="G166" s="189">
        <f>'ЕФЕКТИВНІСТЬ 2018 рік'!N64</f>
        <v>1</v>
      </c>
      <c r="H166" s="64">
        <f>'ЕФЕКТИВНІСТЬ 2018 рік'!R64</f>
        <v>-1.0499999999999998</v>
      </c>
      <c r="I166" s="64">
        <f>'ЕФЕКТИВНІСТЬ 2018 рік'!Q64</f>
        <v>-1.9200000000000002</v>
      </c>
      <c r="K166" s="23">
        <f>'ЕФЕКТИВНІСТЬ 2018 рік'!U64</f>
        <v>0</v>
      </c>
      <c r="L166" s="114">
        <f>'ЕФЕКТИВНІСТЬ 2018 рік'!V64</f>
        <v>0</v>
      </c>
      <c r="M166" s="23" t="str">
        <f>'ЕФЕКТИВНІСТЬ 2018 рік'!W64</f>
        <v>ВВ</v>
      </c>
      <c r="N166" s="17">
        <f>'ЕФЕКТИВНІСТЬ 2018 рік'!X64</f>
        <v>0</v>
      </c>
    </row>
    <row r="167" spans="2:14" ht="19.5" customHeight="1" outlineLevel="1" x14ac:dyDescent="0.25">
      <c r="B167" s="2">
        <f>'ЕФЕКТИВНІСТЬ 2018 рік'!B65</f>
        <v>28</v>
      </c>
      <c r="C167" s="196" t="str">
        <f>'ЕФЕКТИВНІСТЬ 2018 рік'!C65</f>
        <v>Шаргородський районний суд Вінницької області</v>
      </c>
      <c r="E167" s="189">
        <f>'ЕФЕКТИВНІСТЬ 2018 рік'!K65</f>
        <v>6686.9</v>
      </c>
      <c r="F167" s="190">
        <f>'ЕФЕКТИВНІСТЬ 2018 рік'!E65</f>
        <v>375.22</v>
      </c>
      <c r="G167" s="189">
        <f>'ЕФЕКТИВНІСТЬ 2018 рік'!N65</f>
        <v>3.952</v>
      </c>
      <c r="H167" s="64">
        <f>'ЕФЕКТИВНІСТЬ 2018 рік'!R65</f>
        <v>-1.08</v>
      </c>
      <c r="I167" s="64">
        <f>'ЕФЕКТИВНІСТЬ 2018 рік'!Q65</f>
        <v>-1.07</v>
      </c>
      <c r="K167" s="23">
        <f>'ЕФЕКТИВНІСТЬ 2018 рік'!U65</f>
        <v>0</v>
      </c>
      <c r="L167" s="114">
        <f>'ЕФЕКТИВНІСТЬ 2018 рік'!V65</f>
        <v>0</v>
      </c>
      <c r="M167" s="23" t="str">
        <f>'ЕФЕКТИВНІСТЬ 2018 рік'!W65</f>
        <v>ВВ</v>
      </c>
      <c r="N167" s="17">
        <f>'ЕФЕКТИВНІСТЬ 2018 рік'!X65</f>
        <v>0</v>
      </c>
    </row>
    <row r="168" spans="2:14" ht="19.5" customHeight="1" outlineLevel="1" x14ac:dyDescent="0.25">
      <c r="B168" s="2">
        <f>'ЕФЕКТИВНІСТЬ 2018 рік'!B66</f>
        <v>29</v>
      </c>
      <c r="C168" s="196" t="str">
        <f>'ЕФЕКТИВНІСТЬ 2018 рік'!C66</f>
        <v>Ямпільський районний суд Вінницької області</v>
      </c>
      <c r="E168" s="189">
        <f>'ЕФЕКТИВНІСТЬ 2018 рік'!K66</f>
        <v>6064.2</v>
      </c>
      <c r="F168" s="190">
        <f>'ЕФЕКТИВНІСТЬ 2018 рік'!E66</f>
        <v>422.97</v>
      </c>
      <c r="G168" s="189">
        <f>'ЕФЕКТИВНІСТЬ 2018 рік'!N66</f>
        <v>2.9319999999999999</v>
      </c>
      <c r="H168" s="64">
        <f>'ЕФЕКТИВНІСТЬ 2018 рік'!R66</f>
        <v>-0.5</v>
      </c>
      <c r="I168" s="64">
        <f>'ЕФЕКТИВНІСТЬ 2018 рік'!Q66</f>
        <v>-0.94000000000000006</v>
      </c>
      <c r="K168" s="23">
        <f>'ЕФЕКТИВНІСТЬ 2018 рік'!U66</f>
        <v>0</v>
      </c>
      <c r="L168" s="114">
        <f>'ЕФЕКТИВНІСТЬ 2018 рік'!V66</f>
        <v>0</v>
      </c>
      <c r="M168" s="23" t="str">
        <f>'ЕФЕКТИВНІСТЬ 2018 рік'!W66</f>
        <v>ВВ</v>
      </c>
      <c r="N168" s="17">
        <f>'ЕФЕКТИВНІСТЬ 2018 рік'!X66</f>
        <v>0</v>
      </c>
    </row>
    <row r="169" spans="2:14" ht="19.5" customHeight="1" x14ac:dyDescent="0.25">
      <c r="C169" s="222" t="s">
        <v>694</v>
      </c>
      <c r="D169" s="222"/>
      <c r="E169" s="222"/>
      <c r="F169" s="77"/>
      <c r="G169" s="77"/>
      <c r="H169" s="77"/>
      <c r="I169" s="77"/>
      <c r="K169" s="77"/>
      <c r="L169" s="77"/>
      <c r="M169" s="77"/>
      <c r="N169" s="77"/>
    </row>
    <row r="170" spans="2:14" ht="20.25" customHeight="1" outlineLevel="1" x14ac:dyDescent="0.25">
      <c r="B170" s="2">
        <f>'ЕФЕКТИВНІСТЬ 2018 рік'!B67</f>
        <v>30</v>
      </c>
      <c r="C170" s="196" t="str">
        <f>'ЕФЕКТИВНІСТЬ 2018 рік'!C67</f>
        <v>Володимир-Волинський міський суд Волинської області</v>
      </c>
      <c r="E170" s="189">
        <f>'ЕФЕКТИВНІСТЬ 2018 рік'!K67</f>
        <v>9662.2000000000007</v>
      </c>
      <c r="F170" s="190">
        <f>'ЕФЕКТИВНІСТЬ 2018 рік'!E67</f>
        <v>779.58</v>
      </c>
      <c r="G170" s="189">
        <f>'ЕФЕКТИВНІСТЬ 2018 рік'!N67</f>
        <v>4.42</v>
      </c>
      <c r="H170" s="64">
        <f>'ЕФЕКТИВНІСТЬ 2018 рік'!R67</f>
        <v>-0.16</v>
      </c>
      <c r="I170" s="64">
        <f>'ЕФЕКТИВНІСТЬ 2018 рік'!Q67</f>
        <v>-0.20999999999999996</v>
      </c>
      <c r="K170" s="23">
        <f>'ЕФЕКТИВНІСТЬ 2018 рік'!U67</f>
        <v>0</v>
      </c>
      <c r="L170" s="114">
        <f>'ЕФЕКТИВНІСТЬ 2018 рік'!V67</f>
        <v>0</v>
      </c>
      <c r="M170" s="23" t="str">
        <f>'ЕФЕКТИВНІСТЬ 2018 рік'!W67</f>
        <v>ВВ</v>
      </c>
      <c r="N170" s="17">
        <f>'ЕФЕКТИВНІСТЬ 2018 рік'!X67</f>
        <v>0</v>
      </c>
    </row>
    <row r="171" spans="2:14" ht="20.25" customHeight="1" outlineLevel="1" x14ac:dyDescent="0.25">
      <c r="B171" s="2">
        <f>'ЕФЕКТИВНІСТЬ 2018 рік'!B68</f>
        <v>31</v>
      </c>
      <c r="C171" s="196" t="str">
        <f>'ЕФЕКТИВНІСТЬ 2018 рік'!C68</f>
        <v>Горохівський районний суд Волинської області</v>
      </c>
      <c r="E171" s="189">
        <f>'ЕФЕКТИВНІСТЬ 2018 рік'!K68</f>
        <v>6905.6</v>
      </c>
      <c r="F171" s="190">
        <f>'ЕФЕКТИВНІСТЬ 2018 рік'!E68</f>
        <v>400.13</v>
      </c>
      <c r="G171" s="189">
        <f>'ЕФЕКТИВНІСТЬ 2018 рік'!N68</f>
        <v>1.8879999999999999</v>
      </c>
      <c r="H171" s="64">
        <f>'ЕФЕКТИВНІСТЬ 2018 рік'!R68</f>
        <v>-0.4</v>
      </c>
      <c r="I171" s="64">
        <f>'ЕФЕКТИВНІСТЬ 2018 рік'!Q68</f>
        <v>-1.44</v>
      </c>
      <c r="K171" s="23">
        <f>'ЕФЕКТИВНІСТЬ 2018 рік'!U68</f>
        <v>0</v>
      </c>
      <c r="L171" s="114">
        <f>'ЕФЕКТИВНІСТЬ 2018 рік'!V68</f>
        <v>0</v>
      </c>
      <c r="M171" s="23" t="str">
        <f>'ЕФЕКТИВНІСТЬ 2018 рік'!W68</f>
        <v>ВВ</v>
      </c>
      <c r="N171" s="17">
        <f>'ЕФЕКТИВНІСТЬ 2018 рік'!X68</f>
        <v>0</v>
      </c>
    </row>
    <row r="172" spans="2:14" ht="20.25" customHeight="1" outlineLevel="1" x14ac:dyDescent="0.25">
      <c r="B172" s="2">
        <f>'ЕФЕКТИВНІСТЬ 2018 рік'!B69</f>
        <v>32</v>
      </c>
      <c r="C172" s="196" t="str">
        <f>'ЕФЕКТИВНІСТЬ 2018 рік'!C69</f>
        <v>Іваничівський районний суд Волинської області</v>
      </c>
      <c r="E172" s="189">
        <f>'ЕФЕКТИВНІСТЬ 2018 рік'!K69</f>
        <v>4579.2</v>
      </c>
      <c r="F172" s="190">
        <f>'ЕФЕКТИВНІСТЬ 2018 рік'!E69</f>
        <v>265.23</v>
      </c>
      <c r="G172" s="189">
        <f>'ЕФЕКТИВНІСТЬ 2018 рік'!N69</f>
        <v>1.264</v>
      </c>
      <c r="H172" s="64">
        <f>'ЕФЕКТИВНІСТЬ 2018 рік'!R69</f>
        <v>-0.41000000000000003</v>
      </c>
      <c r="I172" s="64">
        <f>'ЕФЕКТИВНІСТЬ 2018 рік'!Q69</f>
        <v>-1.92</v>
      </c>
      <c r="K172" s="23">
        <f>'ЕФЕКТИВНІСТЬ 2018 рік'!U69</f>
        <v>0</v>
      </c>
      <c r="L172" s="114">
        <f>'ЕФЕКТИВНІСТЬ 2018 рік'!V69</f>
        <v>0</v>
      </c>
      <c r="M172" s="23" t="str">
        <f>'ЕФЕКТИВНІСТЬ 2018 рік'!W69</f>
        <v>ВВ</v>
      </c>
      <c r="N172" s="17">
        <f>'ЕФЕКТИВНІСТЬ 2018 рік'!X69</f>
        <v>0</v>
      </c>
    </row>
    <row r="173" spans="2:14" ht="20.25" customHeight="1" outlineLevel="1" x14ac:dyDescent="0.25">
      <c r="B173" s="2">
        <f>'ЕФЕКТИВНІСТЬ 2018 рік'!B70</f>
        <v>33</v>
      </c>
      <c r="C173" s="196" t="str">
        <f>'ЕФЕКТИВНІСТЬ 2018 рік'!C70</f>
        <v>Камінь-Каширський районний суд Волинської області</v>
      </c>
      <c r="E173" s="189">
        <f>'ЕФЕКТИВНІСТЬ 2018 рік'!K70</f>
        <v>6137</v>
      </c>
      <c r="F173" s="190">
        <f>'ЕФЕКТИВНІСТЬ 2018 рік'!E70</f>
        <v>333</v>
      </c>
      <c r="G173" s="189">
        <f>'ЕФЕКТИВНІСТЬ 2018 рік'!N70</f>
        <v>2.944</v>
      </c>
      <c r="H173" s="64">
        <f>'ЕФЕКТИВНІСТЬ 2018 рік'!R70</f>
        <v>-1.04</v>
      </c>
      <c r="I173" s="64">
        <f>'ЕФЕКТИВНІСТЬ 2018 рік'!Q70</f>
        <v>-1.5699999999999998</v>
      </c>
      <c r="K173" s="23">
        <f>'ЕФЕКТИВНІСТЬ 2018 рік'!U70</f>
        <v>0</v>
      </c>
      <c r="L173" s="114">
        <f>'ЕФЕКТИВНІСТЬ 2018 рік'!V70</f>
        <v>0</v>
      </c>
      <c r="M173" s="23" t="str">
        <f>'ЕФЕКТИВНІСТЬ 2018 рік'!W70</f>
        <v>ВВ</v>
      </c>
      <c r="N173" s="17">
        <f>'ЕФЕКТИВНІСТЬ 2018 рік'!X70</f>
        <v>0</v>
      </c>
    </row>
    <row r="174" spans="2:14" ht="20.25" customHeight="1" outlineLevel="1" x14ac:dyDescent="0.25">
      <c r="B174" s="2">
        <f>'ЕФЕКТИВНІСТЬ 2018 рік'!B71</f>
        <v>34</v>
      </c>
      <c r="C174" s="196" t="str">
        <f>'ЕФЕКТИВНІСТЬ 2018 рік'!C71</f>
        <v>Ківерцівський районний суд Волинської області</v>
      </c>
      <c r="E174" s="189">
        <f>'ЕФЕКТИВНІСТЬ 2018 рік'!K71</f>
        <v>6410.8</v>
      </c>
      <c r="F174" s="190">
        <f>'ЕФЕКТИВНІСТЬ 2018 рік'!E71</f>
        <v>1526.58</v>
      </c>
      <c r="G174" s="189">
        <f>'ЕФЕКТИВНІСТЬ 2018 рік'!N71</f>
        <v>2.94</v>
      </c>
      <c r="H174" s="64">
        <f>'ЕФЕКТИВНІСТЬ 2018 рік'!R71</f>
        <v>2.46</v>
      </c>
      <c r="I174" s="64">
        <f>'ЕФЕКТИВНІСТЬ 2018 рік'!Q71</f>
        <v>0.12999999999999995</v>
      </c>
      <c r="K174" s="23">
        <f>'ЕФЕКТИВНІСТЬ 2018 рік'!U71</f>
        <v>0</v>
      </c>
      <c r="L174" s="114" t="str">
        <f>'ЕФЕКТИВНІСТЬ 2018 рік'!V71</f>
        <v>АА</v>
      </c>
      <c r="M174" s="23">
        <f>'ЕФЕКТИВНІСТЬ 2018 рік'!W71</f>
        <v>0</v>
      </c>
      <c r="N174" s="17">
        <f>'ЕФЕКТИВНІСТЬ 2018 рік'!X71</f>
        <v>0</v>
      </c>
    </row>
    <row r="175" spans="2:14" ht="20.25" customHeight="1" outlineLevel="1" x14ac:dyDescent="0.25">
      <c r="B175" s="2">
        <f>'ЕФЕКТИВНІСТЬ 2018 рік'!B72</f>
        <v>35</v>
      </c>
      <c r="C175" s="196" t="str">
        <f>'ЕФЕКТИВНІСТЬ 2018 рік'!C72</f>
        <v>Ковельський міськрайонний суд Волинської області</v>
      </c>
      <c r="E175" s="189">
        <f>'ЕФЕКТИВНІСТЬ 2018 рік'!K72</f>
        <v>15521.2</v>
      </c>
      <c r="F175" s="190">
        <f>'ЕФЕКТИВНІСТЬ 2018 рік'!E72</f>
        <v>1270.05</v>
      </c>
      <c r="G175" s="189">
        <f>'ЕФЕКТИВНІСТЬ 2018 рік'!N72</f>
        <v>7.5919999999999996</v>
      </c>
      <c r="H175" s="64">
        <f>'ЕФЕКТИВНІСТЬ 2018 рік'!R72</f>
        <v>-0.19</v>
      </c>
      <c r="I175" s="64">
        <f>'ЕФЕКТИВНІСТЬ 2018 рік'!Q72</f>
        <v>-0.53</v>
      </c>
      <c r="K175" s="23">
        <f>'ЕФЕКТИВНІСТЬ 2018 рік'!U72</f>
        <v>0</v>
      </c>
      <c r="L175" s="114">
        <f>'ЕФЕКТИВНІСТЬ 2018 рік'!V72</f>
        <v>0</v>
      </c>
      <c r="M175" s="23" t="str">
        <f>'ЕФЕКТИВНІСТЬ 2018 рік'!W72</f>
        <v>ВВ</v>
      </c>
      <c r="N175" s="17">
        <f>'ЕФЕКТИВНІСТЬ 2018 рік'!X72</f>
        <v>0</v>
      </c>
    </row>
    <row r="176" spans="2:14" ht="20.25" customHeight="1" outlineLevel="1" x14ac:dyDescent="0.25">
      <c r="B176" s="2">
        <f>'ЕФЕКТИВНІСТЬ 2018 рік'!B73</f>
        <v>36</v>
      </c>
      <c r="C176" s="196" t="str">
        <f>'ЕФЕКТИВНІСТЬ 2018 рік'!C73</f>
        <v>Локачинський районний суд Волинської області</v>
      </c>
      <c r="E176" s="189">
        <f>'ЕФЕКТИВНІСТЬ 2018 рік'!K73</f>
        <v>4390.1000000000004</v>
      </c>
      <c r="F176" s="190">
        <f>'ЕФЕКТИВНІСТЬ 2018 рік'!E73</f>
        <v>167.65</v>
      </c>
      <c r="G176" s="189">
        <f>'ЕФЕКТИВНІСТЬ 2018 рік'!N73</f>
        <v>1.728</v>
      </c>
      <c r="H176" s="64">
        <f>'ЕФЕКТИВНІСТЬ 2018 рік'!R73</f>
        <v>-1.83</v>
      </c>
      <c r="I176" s="64">
        <f>'ЕФЕКТИВНІСТЬ 2018 рік'!Q73</f>
        <v>-0.87</v>
      </c>
      <c r="K176" s="23">
        <f>'ЕФЕКТИВНІСТЬ 2018 рік'!U73</f>
        <v>0</v>
      </c>
      <c r="L176" s="114">
        <f>'ЕФЕКТИВНІСТЬ 2018 рік'!V73</f>
        <v>0</v>
      </c>
      <c r="M176" s="23" t="str">
        <f>'ЕФЕКТИВНІСТЬ 2018 рік'!W73</f>
        <v>ВВ</v>
      </c>
      <c r="N176" s="17">
        <f>'ЕФЕКТИВНІСТЬ 2018 рік'!X73</f>
        <v>0</v>
      </c>
    </row>
    <row r="177" spans="2:14" ht="20.25" customHeight="1" outlineLevel="1" x14ac:dyDescent="0.25">
      <c r="B177" s="2">
        <f>'ЕФЕКТИВНІСТЬ 2018 рік'!B74</f>
        <v>37</v>
      </c>
      <c r="C177" s="196" t="str">
        <f>'ЕФЕКТИВНІСТЬ 2018 рік'!C74</f>
        <v>Луцький міськрайонний суд Волинської області</v>
      </c>
      <c r="E177" s="189">
        <f>'ЕФЕКТИВНІСТЬ 2018 рік'!K74</f>
        <v>33574.9</v>
      </c>
      <c r="F177" s="190">
        <f>'ЕФЕКТИВНІСТЬ 2018 рік'!E74</f>
        <v>4368.1400000000003</v>
      </c>
      <c r="G177" s="189">
        <f>'ЕФЕКТИВНІСТЬ 2018 рік'!N74</f>
        <v>22.308</v>
      </c>
      <c r="H177" s="64">
        <f>'ЕФЕКТИВНІСТЬ 2018 рік'!R74</f>
        <v>0.38</v>
      </c>
      <c r="I177" s="64">
        <f>'ЕФЕКТИВНІСТЬ 2018 рік'!Q74</f>
        <v>-0.13000000000000006</v>
      </c>
      <c r="K177" s="23">
        <f>'ЕФЕКТИВНІСТЬ 2018 рік'!U74</f>
        <v>0</v>
      </c>
      <c r="L177" s="114">
        <f>'ЕФЕКТИВНІСТЬ 2018 рік'!V74</f>
        <v>0</v>
      </c>
      <c r="M177" s="23">
        <f>'ЕФЕКТИВНІСТЬ 2018 рік'!W74</f>
        <v>0</v>
      </c>
      <c r="N177" s="17" t="str">
        <f>'ЕФЕКТИВНІСТЬ 2018 рік'!X74</f>
        <v>ВА</v>
      </c>
    </row>
    <row r="178" spans="2:14" ht="20.25" customHeight="1" outlineLevel="1" x14ac:dyDescent="0.25">
      <c r="B178" s="2">
        <f>'ЕФЕКТИВНІСТЬ 2018 рік'!B75</f>
        <v>38</v>
      </c>
      <c r="C178" s="196" t="str">
        <f>'ЕФЕКТИВНІСТЬ 2018 рік'!C75</f>
        <v>Любешівський районний суд Волинської області</v>
      </c>
      <c r="E178" s="189">
        <f>'ЕФЕКТИВНІСТЬ 2018 рік'!K75</f>
        <v>5066.2</v>
      </c>
      <c r="F178" s="190">
        <f>'ЕФЕКТИВНІСТЬ 2018 рік'!E75</f>
        <v>252.17</v>
      </c>
      <c r="G178" s="189">
        <f>'ЕФЕКТИВНІСТЬ 2018 рік'!N75</f>
        <v>1.988</v>
      </c>
      <c r="H178" s="64">
        <f>'ЕФЕКТИВНІСТЬ 2018 рік'!R75</f>
        <v>-1.1200000000000001</v>
      </c>
      <c r="I178" s="64">
        <f>'ЕФЕКТИВНІСТЬ 2018 рік'!Q75</f>
        <v>-1.25</v>
      </c>
      <c r="K178" s="23">
        <f>'ЕФЕКТИВНІСТЬ 2018 рік'!U75</f>
        <v>0</v>
      </c>
      <c r="L178" s="114">
        <f>'ЕФЕКТИВНІСТЬ 2018 рік'!V75</f>
        <v>0</v>
      </c>
      <c r="M178" s="23" t="str">
        <f>'ЕФЕКТИВНІСТЬ 2018 рік'!W75</f>
        <v>ВВ</v>
      </c>
      <c r="N178" s="17">
        <f>'ЕФЕКТИВНІСТЬ 2018 рік'!X75</f>
        <v>0</v>
      </c>
    </row>
    <row r="179" spans="2:14" ht="20.25" customHeight="1" outlineLevel="1" x14ac:dyDescent="0.25">
      <c r="B179" s="2">
        <f>'ЕФЕКТИВНІСТЬ 2018 рік'!B76</f>
        <v>39</v>
      </c>
      <c r="C179" s="196" t="str">
        <f>'ЕФЕКТИВНІСТЬ 2018 рік'!C76</f>
        <v>Любомльський районний суд Волинської області</v>
      </c>
      <c r="E179" s="189">
        <f>'ЕФЕКТИВНІСТЬ 2018 рік'!K76</f>
        <v>6324.9</v>
      </c>
      <c r="F179" s="190">
        <f>'ЕФЕКТИВНІСТЬ 2018 рік'!E76</f>
        <v>472.27</v>
      </c>
      <c r="G179" s="189">
        <f>'ЕФЕКТИВНІСТЬ 2018 рік'!N76</f>
        <v>2.8319999999999999</v>
      </c>
      <c r="H179" s="64">
        <f>'ЕФЕКТИВНІСТЬ 2018 рік'!R76</f>
        <v>-0.3</v>
      </c>
      <c r="I179" s="64">
        <f>'ЕФЕКТИВНІСТЬ 2018 рік'!Q76</f>
        <v>-0.83000000000000007</v>
      </c>
      <c r="K179" s="23">
        <f>'ЕФЕКТИВНІСТЬ 2018 рік'!U76</f>
        <v>0</v>
      </c>
      <c r="L179" s="114">
        <f>'ЕФЕКТИВНІСТЬ 2018 рік'!V76</f>
        <v>0</v>
      </c>
      <c r="M179" s="23" t="str">
        <f>'ЕФЕКТИВНІСТЬ 2018 рік'!W76</f>
        <v>ВВ</v>
      </c>
      <c r="N179" s="17">
        <f>'ЕФЕКТИВНІСТЬ 2018 рік'!X76</f>
        <v>0</v>
      </c>
    </row>
    <row r="180" spans="2:14" ht="20.25" customHeight="1" outlineLevel="1" x14ac:dyDescent="0.25">
      <c r="B180" s="2">
        <f>'ЕФЕКТИВНІСТЬ 2018 рік'!B77</f>
        <v>40</v>
      </c>
      <c r="C180" s="196" t="str">
        <f>'ЕФЕКТИВНІСТЬ 2018 рік'!C77</f>
        <v>Маневицький районний суд Волинської області</v>
      </c>
      <c r="E180" s="189">
        <f>'ЕФЕКТИВНІСТЬ 2018 рік'!K77</f>
        <v>5591.3</v>
      </c>
      <c r="F180" s="190">
        <f>'ЕФЕКТИВНІСТЬ 2018 рік'!E77</f>
        <v>368.72</v>
      </c>
      <c r="G180" s="189">
        <f>'ЕФЕКТИВНІСТЬ 2018 рік'!N77</f>
        <v>3</v>
      </c>
      <c r="H180" s="64">
        <f>'ЕФЕКТИВНІСТЬ 2018 рік'!R77</f>
        <v>-0.7</v>
      </c>
      <c r="I180" s="64">
        <f>'ЕФЕКТИВНІСТЬ 2018 рік'!Q77</f>
        <v>-2.3099999999999996</v>
      </c>
      <c r="K180" s="23">
        <f>'ЕФЕКТИВНІСТЬ 2018 рік'!U77</f>
        <v>0</v>
      </c>
      <c r="L180" s="114">
        <f>'ЕФЕКТИВНІСТЬ 2018 рік'!V77</f>
        <v>0</v>
      </c>
      <c r="M180" s="23" t="str">
        <f>'ЕФЕКТИВНІСТЬ 2018 рік'!W77</f>
        <v>ВВ</v>
      </c>
      <c r="N180" s="17">
        <f>'ЕФЕКТИВНІСТЬ 2018 рік'!X77</f>
        <v>0</v>
      </c>
    </row>
    <row r="181" spans="2:14" ht="20.25" customHeight="1" outlineLevel="1" x14ac:dyDescent="0.25">
      <c r="B181" s="2">
        <f>'ЕФЕКТИВНІСТЬ 2018 рік'!B78</f>
        <v>41</v>
      </c>
      <c r="C181" s="196" t="str">
        <f>'ЕФЕКТИВНІСТЬ 2018 рік'!C78</f>
        <v>Нововолинський міський суд Волинської області</v>
      </c>
      <c r="E181" s="189">
        <f>'ЕФЕКТИВНІСТЬ 2018 рік'!K78</f>
        <v>7684.4</v>
      </c>
      <c r="F181" s="190">
        <f>'ЕФЕКТИВНІСТЬ 2018 рік'!E78</f>
        <v>584.03</v>
      </c>
      <c r="G181" s="189">
        <f>'ЕФЕКТИВНІСТЬ 2018 рік'!N78</f>
        <v>3.2879999999999998</v>
      </c>
      <c r="H181" s="64">
        <f>'ЕФЕКТИВНІСТЬ 2018 рік'!R78</f>
        <v>-0.22</v>
      </c>
      <c r="I181" s="64">
        <f>'ЕФЕКТИВНІСТЬ 2018 рік'!Q78</f>
        <v>-1.6600000000000001</v>
      </c>
      <c r="K181" s="23">
        <f>'ЕФЕКТИВНІСТЬ 2018 рік'!U78</f>
        <v>0</v>
      </c>
      <c r="L181" s="114">
        <f>'ЕФЕКТИВНІСТЬ 2018 рік'!V78</f>
        <v>0</v>
      </c>
      <c r="M181" s="23" t="str">
        <f>'ЕФЕКТИВНІСТЬ 2018 рік'!W78</f>
        <v>ВВ</v>
      </c>
      <c r="N181" s="17">
        <f>'ЕФЕКТИВНІСТЬ 2018 рік'!X78</f>
        <v>0</v>
      </c>
    </row>
    <row r="182" spans="2:14" ht="20.25" customHeight="1" outlineLevel="1" x14ac:dyDescent="0.25">
      <c r="B182" s="2">
        <f>'ЕФЕКТИВНІСТЬ 2018 рік'!B79</f>
        <v>42</v>
      </c>
      <c r="C182" s="196" t="str">
        <f>'ЕФЕКТИВНІСТЬ 2018 рік'!C79</f>
        <v>Ратнівський районний суд Волинської області</v>
      </c>
      <c r="E182" s="189">
        <f>'ЕФЕКТИВНІСТЬ 2018 рік'!K79</f>
        <v>6464.9</v>
      </c>
      <c r="F182" s="190">
        <f>'ЕФЕКТИВНІСТЬ 2018 рік'!E79</f>
        <v>341.82</v>
      </c>
      <c r="G182" s="189">
        <f>'ЕФЕКТИВНІСТЬ 2018 рік'!N79</f>
        <v>3.544</v>
      </c>
      <c r="H182" s="64">
        <f>'ЕФЕКТИВНІСТЬ 2018 рік'!R79</f>
        <v>-1.18</v>
      </c>
      <c r="I182" s="64">
        <f>'ЕФЕКТИВНІСТЬ 2018 рік'!Q79</f>
        <v>-0.63000000000000012</v>
      </c>
      <c r="K182" s="23">
        <f>'ЕФЕКТИВНІСТЬ 2018 рік'!U79</f>
        <v>0</v>
      </c>
      <c r="L182" s="114">
        <f>'ЕФЕКТИВНІСТЬ 2018 рік'!V79</f>
        <v>0</v>
      </c>
      <c r="M182" s="23" t="str">
        <f>'ЕФЕКТИВНІСТЬ 2018 рік'!W79</f>
        <v>ВВ</v>
      </c>
      <c r="N182" s="17">
        <f>'ЕФЕКТИВНІСТЬ 2018 рік'!X79</f>
        <v>0</v>
      </c>
    </row>
    <row r="183" spans="2:14" ht="20.25" customHeight="1" outlineLevel="1" x14ac:dyDescent="0.25">
      <c r="B183" s="2">
        <f>'ЕФЕКТИВНІСТЬ 2018 рік'!B80</f>
        <v>43</v>
      </c>
      <c r="C183" s="196" t="str">
        <f>'ЕФЕКТИВНІСТЬ 2018 рік'!C80</f>
        <v>Рожищенський районний суд Волинської області</v>
      </c>
      <c r="E183" s="189">
        <f>'ЕФЕКТИВНІСТЬ 2018 рік'!K80</f>
        <v>5238.1000000000004</v>
      </c>
      <c r="F183" s="190">
        <f>'ЕФЕКТИВНІСТЬ 2018 рік'!E80</f>
        <v>268.89999999999998</v>
      </c>
      <c r="G183" s="189">
        <f>'ЕФЕКТИВНІСТЬ 2018 рік'!N80</f>
        <v>1.488</v>
      </c>
      <c r="H183" s="64">
        <f>'ЕФЕКТИВНІСТЬ 2018 рік'!R80</f>
        <v>-0.77</v>
      </c>
      <c r="I183" s="64">
        <f>'ЕФЕКТИВНІСТЬ 2018 рік'!Q80</f>
        <v>-1.84</v>
      </c>
      <c r="K183" s="23">
        <f>'ЕФЕКТИВНІСТЬ 2018 рік'!U80</f>
        <v>0</v>
      </c>
      <c r="L183" s="114">
        <f>'ЕФЕКТИВНІСТЬ 2018 рік'!V80</f>
        <v>0</v>
      </c>
      <c r="M183" s="23" t="str">
        <f>'ЕФЕКТИВНІСТЬ 2018 рік'!W80</f>
        <v>ВВ</v>
      </c>
      <c r="N183" s="17">
        <f>'ЕФЕКТИВНІСТЬ 2018 рік'!X80</f>
        <v>0</v>
      </c>
    </row>
    <row r="184" spans="2:14" ht="20.25" customHeight="1" outlineLevel="1" x14ac:dyDescent="0.25">
      <c r="B184" s="2">
        <f>'ЕФЕКТИВНІСТЬ 2018 рік'!B81</f>
        <v>44</v>
      </c>
      <c r="C184" s="196" t="str">
        <f>'ЕФЕКТИВНІСТЬ 2018 рік'!C81</f>
        <v>Старовижівський районний суд Волинської області</v>
      </c>
      <c r="E184" s="189">
        <f>'ЕФЕКТИВНІСТЬ 2018 рік'!K81</f>
        <v>4468.2</v>
      </c>
      <c r="F184" s="190">
        <f>'ЕФЕКТИВНІСТЬ 2018 рік'!E81</f>
        <v>137.5</v>
      </c>
      <c r="G184" s="189">
        <f>'ЕФЕКТИВНІСТЬ 2018 рік'!N81</f>
        <v>1.964</v>
      </c>
      <c r="H184" s="64">
        <f>'ЕФЕКТИВНІСТЬ 2018 рік'!R81</f>
        <v>-2.5499999999999998</v>
      </c>
      <c r="I184" s="64">
        <f>'ЕФЕКТИВНІСТЬ 2018 рік'!Q81</f>
        <v>-3.06</v>
      </c>
      <c r="K184" s="23">
        <f>'ЕФЕКТИВНІСТЬ 2018 рік'!U81</f>
        <v>0</v>
      </c>
      <c r="L184" s="114">
        <f>'ЕФЕКТИВНІСТЬ 2018 рік'!V81</f>
        <v>0</v>
      </c>
      <c r="M184" s="23" t="str">
        <f>'ЕФЕКТИВНІСТЬ 2018 рік'!W81</f>
        <v>ВВ</v>
      </c>
      <c r="N184" s="17">
        <f>'ЕФЕКТИВНІСТЬ 2018 рік'!X81</f>
        <v>0</v>
      </c>
    </row>
    <row r="185" spans="2:14" ht="20.25" customHeight="1" outlineLevel="1" x14ac:dyDescent="0.25">
      <c r="B185" s="2">
        <f>'ЕФЕКТИВНІСТЬ 2018 рік'!B82</f>
        <v>45</v>
      </c>
      <c r="C185" s="196" t="str">
        <f>'ЕФЕКТИВНІСТЬ 2018 рік'!C82</f>
        <v>Турійський районний суд Волинської області</v>
      </c>
      <c r="E185" s="189">
        <f>'ЕФЕКТИВНІСТЬ 2018 рік'!K82</f>
        <v>4328.3</v>
      </c>
      <c r="F185" s="190">
        <f>'ЕФЕКТИВНІСТЬ 2018 рік'!E82</f>
        <v>108.21</v>
      </c>
      <c r="G185" s="189">
        <f>'ЕФЕКТИВНІСТЬ 2018 рік'!N82</f>
        <v>3.024</v>
      </c>
      <c r="H185" s="64">
        <f>'ЕФЕКТИВНІСТЬ 2018 рік'!R82</f>
        <v>-3.4000000000000004</v>
      </c>
      <c r="I185" s="64">
        <f>'ЕФЕКТИВНІСТЬ 2018 рік'!Q82</f>
        <v>-7.52</v>
      </c>
      <c r="K185" s="23">
        <f>'ЕФЕКТИВНІСТЬ 2018 рік'!U82</f>
        <v>0</v>
      </c>
      <c r="L185" s="114">
        <f>'ЕФЕКТИВНІСТЬ 2018 рік'!V82</f>
        <v>0</v>
      </c>
      <c r="M185" s="23" t="str">
        <f>'ЕФЕКТИВНІСТЬ 2018 рік'!W82</f>
        <v>ВВ</v>
      </c>
      <c r="N185" s="17">
        <f>'ЕФЕКТИВНІСТЬ 2018 рік'!X82</f>
        <v>0</v>
      </c>
    </row>
    <row r="186" spans="2:14" ht="20.25" customHeight="1" outlineLevel="1" x14ac:dyDescent="0.25">
      <c r="B186" s="2">
        <f>'ЕФЕКТИВНІСТЬ 2018 рік'!B83</f>
        <v>46</v>
      </c>
      <c r="C186" s="196" t="str">
        <f>'ЕФЕКТИВНІСТЬ 2018 рік'!C83</f>
        <v>Шацький районний суд Волинської області</v>
      </c>
      <c r="E186" s="189">
        <f>'ЕФЕКТИВНІСТЬ 2018 рік'!K83</f>
        <v>4629.6000000000004</v>
      </c>
      <c r="F186" s="190">
        <f>'ЕФЕКТИВНІСТЬ 2018 рік'!E83</f>
        <v>183.76</v>
      </c>
      <c r="G186" s="189">
        <f>'ЕФЕКТИВНІСТЬ 2018 рік'!N83</f>
        <v>3.0880000000000001</v>
      </c>
      <c r="H186" s="64">
        <f>'ЕФЕКТИВНІСТЬ 2018 рік'!R83</f>
        <v>-1.94</v>
      </c>
      <c r="I186" s="64">
        <f>'ЕФЕКТИВНІСТЬ 2018 рік'!Q83</f>
        <v>-1.8800000000000001</v>
      </c>
      <c r="K186" s="23">
        <f>'ЕФЕКТИВНІСТЬ 2018 рік'!U83</f>
        <v>0</v>
      </c>
      <c r="L186" s="114">
        <f>'ЕФЕКТИВНІСТЬ 2018 рік'!V83</f>
        <v>0</v>
      </c>
      <c r="M186" s="23" t="str">
        <f>'ЕФЕКТИВНІСТЬ 2018 рік'!W83</f>
        <v>ВВ</v>
      </c>
      <c r="N186" s="17">
        <f>'ЕФЕКТИВНІСТЬ 2018 рік'!X83</f>
        <v>0</v>
      </c>
    </row>
    <row r="187" spans="2:14" ht="30" customHeight="1" x14ac:dyDescent="0.25">
      <c r="C187" s="222" t="s">
        <v>695</v>
      </c>
      <c r="D187" s="222"/>
      <c r="E187" s="222"/>
      <c r="F187" s="77"/>
      <c r="G187" s="77"/>
      <c r="H187" s="77"/>
      <c r="I187" s="77"/>
      <c r="K187" s="77"/>
      <c r="L187" s="77"/>
      <c r="M187" s="77"/>
      <c r="N187" s="77"/>
    </row>
    <row r="188" spans="2:14" ht="24" outlineLevel="1" x14ac:dyDescent="0.25">
      <c r="B188" s="2">
        <f>'ЕФЕКТИВНІСТЬ 2018 рік'!B84</f>
        <v>47</v>
      </c>
      <c r="C188" s="196" t="str">
        <f>'ЕФЕКТИВНІСТЬ 2018 рік'!C84</f>
        <v>Амур-Нижньодніпровський районний суд м.Дніпропетровська</v>
      </c>
      <c r="E188" s="189">
        <f>'ЕФЕКТИВНІСТЬ 2018 рік'!K84</f>
        <v>15396.5</v>
      </c>
      <c r="F188" s="190">
        <f>'ЕФЕКТИВНІСТЬ 2018 рік'!E84</f>
        <v>2253.98</v>
      </c>
      <c r="G188" s="189">
        <f>'ЕФЕКТИВНІСТЬ 2018 рік'!N84</f>
        <v>11.192</v>
      </c>
      <c r="H188" s="64">
        <f>'ЕФЕКТИВНІСТЬ 2018 рік'!R84</f>
        <v>0.49</v>
      </c>
      <c r="I188" s="64">
        <f>'ЕФЕКТИВНІСТЬ 2018 рік'!Q84</f>
        <v>-3.9999999999999966E-2</v>
      </c>
      <c r="K188" s="23">
        <f>'ЕФЕКТИВНІСТЬ 2018 рік'!U84</f>
        <v>0</v>
      </c>
      <c r="L188" s="114">
        <f>'ЕФЕКТИВНІСТЬ 2018 рік'!V84</f>
        <v>0</v>
      </c>
      <c r="M188" s="23">
        <f>'ЕФЕКТИВНІСТЬ 2018 рік'!W84</f>
        <v>0</v>
      </c>
      <c r="N188" s="17" t="str">
        <f>'ЕФЕКТИВНІСТЬ 2018 рік'!X84</f>
        <v>ВА</v>
      </c>
    </row>
    <row r="189" spans="2:14" ht="24" outlineLevel="1" x14ac:dyDescent="0.25">
      <c r="B189" s="2">
        <f>'ЕФЕКТИВНІСТЬ 2018 рік'!B85</f>
        <v>48</v>
      </c>
      <c r="C189" s="196" t="str">
        <f>'ЕФЕКТИВНІСТЬ 2018 рік'!C85</f>
        <v>Апостолівський районний суд Дніпропетровської області</v>
      </c>
      <c r="E189" s="189">
        <f>'ЕФЕКТИВНІСТЬ 2018 рік'!K85</f>
        <v>8187.3</v>
      </c>
      <c r="F189" s="190">
        <f>'ЕФЕКТИВНІСТЬ 2018 рік'!E85</f>
        <v>705.27</v>
      </c>
      <c r="G189" s="189">
        <f>'ЕФЕКТИВНІСТЬ 2018 рік'!N85</f>
        <v>3.944</v>
      </c>
      <c r="H189" s="64">
        <f>'ЕФЕКТИВНІСТЬ 2018 рік'!R85</f>
        <v>-7.0000000000000007E-2</v>
      </c>
      <c r="I189" s="64">
        <f>'ЕФЕКТИВНІСТЬ 2018 рік'!Q85</f>
        <v>-0.99</v>
      </c>
      <c r="K189" s="23">
        <f>'ЕФЕКТИВНІСТЬ 2018 рік'!U85</f>
        <v>0</v>
      </c>
      <c r="L189" s="114">
        <f>'ЕФЕКТИВНІСТЬ 2018 рік'!V85</f>
        <v>0</v>
      </c>
      <c r="M189" s="23" t="str">
        <f>'ЕФЕКТИВНІСТЬ 2018 рік'!W85</f>
        <v>ВВ</v>
      </c>
      <c r="N189" s="17">
        <f>'ЕФЕКТИВНІСТЬ 2018 рік'!X85</f>
        <v>0</v>
      </c>
    </row>
    <row r="190" spans="2:14" outlineLevel="1" x14ac:dyDescent="0.25">
      <c r="B190" s="2">
        <f>'ЕФЕКТИВНІСТЬ 2018 рік'!B86</f>
        <v>49</v>
      </c>
      <c r="C190" s="196" t="str">
        <f>'ЕФЕКТИВНІСТЬ 2018 рік'!C86</f>
        <v>Бабушкінський районний суд м.Дніпропетровська</v>
      </c>
      <c r="E190" s="189">
        <f>'ЕФЕКТИВНІСТЬ 2018 рік'!K86</f>
        <v>19747.7</v>
      </c>
      <c r="F190" s="190">
        <f>'ЕФЕКТИВНІСТЬ 2018 рік'!E86</f>
        <v>3126.43</v>
      </c>
      <c r="G190" s="189">
        <f>'ЕФЕКТИВНІСТЬ 2018 рік'!N86</f>
        <v>11.832000000000001</v>
      </c>
      <c r="H190" s="64">
        <f>'ЕФЕКТИВНІСТЬ 2018 рік'!R86</f>
        <v>0.87</v>
      </c>
      <c r="I190" s="64">
        <f>'ЕФЕКТИВНІСТЬ 2018 рік'!Q86</f>
        <v>-1.99</v>
      </c>
      <c r="K190" s="23">
        <f>'ЕФЕКТИВНІСТЬ 2018 рік'!U86</f>
        <v>0</v>
      </c>
      <c r="L190" s="114">
        <f>'ЕФЕКТИВНІСТЬ 2018 рік'!V86</f>
        <v>0</v>
      </c>
      <c r="M190" s="23">
        <f>'ЕФЕКТИВНІСТЬ 2018 рік'!W86</f>
        <v>0</v>
      </c>
      <c r="N190" s="17" t="str">
        <f>'ЕФЕКТИВНІСТЬ 2018 рік'!X86</f>
        <v>ВА</v>
      </c>
    </row>
    <row r="191" spans="2:14" outlineLevel="1" x14ac:dyDescent="0.25">
      <c r="B191" s="2">
        <f>'ЕФЕКТИВНІСТЬ 2018 рік'!B87</f>
        <v>50</v>
      </c>
      <c r="C191" s="196" t="str">
        <f>'ЕФЕКТИВНІСТЬ 2018 рік'!C87</f>
        <v>Баглійський районний суд м.Дніпродзержинська</v>
      </c>
      <c r="E191" s="189">
        <f>'ЕФЕКТИВНІСТЬ 2018 рік'!K87</f>
        <v>12820.8</v>
      </c>
      <c r="F191" s="190">
        <f>'ЕФЕКТИВНІСТЬ 2018 рік'!E87</f>
        <v>1198.99</v>
      </c>
      <c r="G191" s="189">
        <f>'ЕФЕКТИВНІСТЬ 2018 рік'!N87</f>
        <v>6.7160000000000002</v>
      </c>
      <c r="H191" s="64">
        <f>'ЕФЕКТИВНІСТЬ 2018 рік'!R87</f>
        <v>0.02</v>
      </c>
      <c r="I191" s="64">
        <f>'ЕФЕКТИВНІСТЬ 2018 рік'!Q87</f>
        <v>-1.6099999999999999</v>
      </c>
      <c r="K191" s="23">
        <f>'ЕФЕКТИВНІСТЬ 2018 рік'!U87</f>
        <v>0</v>
      </c>
      <c r="L191" s="114">
        <f>'ЕФЕКТИВНІСТЬ 2018 рік'!V87</f>
        <v>0</v>
      </c>
      <c r="M191" s="23">
        <f>'ЕФЕКТИВНІСТЬ 2018 рік'!W87</f>
        <v>0</v>
      </c>
      <c r="N191" s="17" t="str">
        <f>'ЕФЕКТИВНІСТЬ 2018 рік'!X87</f>
        <v>ВА</v>
      </c>
    </row>
    <row r="192" spans="2:14" ht="24" outlineLevel="1" x14ac:dyDescent="0.25">
      <c r="B192" s="2">
        <f>'ЕФЕКТИВНІСТЬ 2018 рік'!B88</f>
        <v>51</v>
      </c>
      <c r="C192" s="196" t="str">
        <f>'ЕФЕКТИВНІСТЬ 2018 рік'!C88</f>
        <v>Васильківський районний суд Дніпропетровської області</v>
      </c>
      <c r="E192" s="189">
        <f>'ЕФЕКТИВНІСТЬ 2018 рік'!K88</f>
        <v>7013.1</v>
      </c>
      <c r="F192" s="190">
        <f>'ЕФЕКТИВНІСТЬ 2018 рік'!E88</f>
        <v>368.19</v>
      </c>
      <c r="G192" s="189">
        <f>'ЕФЕКТИВНІСТЬ 2018 рік'!N88</f>
        <v>2.512</v>
      </c>
      <c r="H192" s="64">
        <f>'ЕФЕКТИВНІСТЬ 2018 рік'!R88</f>
        <v>-0.90999999999999992</v>
      </c>
      <c r="I192" s="64">
        <f>'ЕФЕКТИВНІСТЬ 2018 рік'!Q88</f>
        <v>-2.36</v>
      </c>
      <c r="K192" s="23">
        <f>'ЕФЕКТИВНІСТЬ 2018 рік'!U88</f>
        <v>0</v>
      </c>
      <c r="L192" s="114">
        <f>'ЕФЕКТИВНІСТЬ 2018 рік'!V88</f>
        <v>0</v>
      </c>
      <c r="M192" s="23" t="str">
        <f>'ЕФЕКТИВНІСТЬ 2018 рік'!W88</f>
        <v>ВВ</v>
      </c>
      <c r="N192" s="17">
        <f>'ЕФЕКТИВНІСТЬ 2018 рік'!X88</f>
        <v>0</v>
      </c>
    </row>
    <row r="193" spans="2:14" ht="24" outlineLevel="1" x14ac:dyDescent="0.25">
      <c r="B193" s="2">
        <f>'ЕФЕКТИВНІСТЬ 2018 рік'!B89</f>
        <v>52</v>
      </c>
      <c r="C193" s="196" t="str">
        <f>'ЕФЕКТИВНІСТЬ 2018 рік'!C89</f>
        <v>Верхньодніпровський районний суд Дніпропетровської області</v>
      </c>
      <c r="E193" s="189">
        <f>'ЕФЕКТИВНІСТЬ 2018 рік'!K89</f>
        <v>8254</v>
      </c>
      <c r="F193" s="190">
        <f>'ЕФЕКТИВНІСТЬ 2018 рік'!E89</f>
        <v>716.29</v>
      </c>
      <c r="G193" s="189">
        <f>'ЕФЕКТИВНІСТЬ 2018 рік'!N89</f>
        <v>3.8919999999999999</v>
      </c>
      <c r="H193" s="64">
        <f>'ЕФЕКТИВНІСТЬ 2018 рік'!R89</f>
        <v>-0.03</v>
      </c>
      <c r="I193" s="64">
        <f>'ЕФЕКТИВНІСТЬ 2018 рік'!Q89</f>
        <v>-0.97</v>
      </c>
      <c r="K193" s="23">
        <f>'ЕФЕКТИВНІСТЬ 2018 рік'!U89</f>
        <v>0</v>
      </c>
      <c r="L193" s="114">
        <f>'ЕФЕКТИВНІСТЬ 2018 рік'!V89</f>
        <v>0</v>
      </c>
      <c r="M193" s="23" t="str">
        <f>'ЕФЕКТИВНІСТЬ 2018 рік'!W89</f>
        <v>ВВ</v>
      </c>
      <c r="N193" s="17">
        <f>'ЕФЕКТИВНІСТЬ 2018 рік'!X89</f>
        <v>0</v>
      </c>
    </row>
    <row r="194" spans="2:14" ht="24" outlineLevel="1" x14ac:dyDescent="0.25">
      <c r="B194" s="2">
        <f>'ЕФЕКТИВНІСТЬ 2018 рік'!B90</f>
        <v>53</v>
      </c>
      <c r="C194" s="196" t="str">
        <f>'ЕФЕКТИВНІСТЬ 2018 рік'!C90</f>
        <v>Вільногірський міський суд Дніпропетровської області</v>
      </c>
      <c r="E194" s="189">
        <f>'ЕФЕКТИВНІСТЬ 2018 рік'!K90</f>
        <v>7560.4</v>
      </c>
      <c r="F194" s="190">
        <f>'ЕФЕКТИВНІСТЬ 2018 рік'!E90</f>
        <v>278.35000000000002</v>
      </c>
      <c r="G194" s="189">
        <f>'ЕФЕКТИВНІСТЬ 2018 рік'!N90</f>
        <v>2.984</v>
      </c>
      <c r="H194" s="64">
        <f>'ЕФЕКТИВНІСТЬ 2018 рік'!R90</f>
        <v>-1.94</v>
      </c>
      <c r="I194" s="64">
        <f>'ЕФЕКТИВНІСТЬ 2018 рік'!Q90</f>
        <v>-0.3</v>
      </c>
      <c r="K194" s="23">
        <f>'ЕФЕКТИВНІСТЬ 2018 рік'!U90</f>
        <v>0</v>
      </c>
      <c r="L194" s="114">
        <f>'ЕФЕКТИВНІСТЬ 2018 рік'!V90</f>
        <v>0</v>
      </c>
      <c r="M194" s="23" t="str">
        <f>'ЕФЕКТИВНІСТЬ 2018 рік'!W90</f>
        <v>ВВ</v>
      </c>
      <c r="N194" s="17">
        <f>'ЕФЕКТИВНІСТЬ 2018 рік'!X90</f>
        <v>0</v>
      </c>
    </row>
    <row r="195" spans="2:14" outlineLevel="1" x14ac:dyDescent="0.25">
      <c r="B195" s="2">
        <f>'ЕФЕКТИВНІСТЬ 2018 рік'!B91</f>
        <v>54</v>
      </c>
      <c r="C195" s="196" t="str">
        <f>'ЕФЕКТИВНІСТЬ 2018 рік'!C91</f>
        <v>Дзержинський районний суд м.Кривого Рогу</v>
      </c>
      <c r="E195" s="189">
        <f>'ЕФЕКТИВНІСТЬ 2018 рік'!K91</f>
        <v>14473.3</v>
      </c>
      <c r="F195" s="190">
        <f>'ЕФЕКТИВНІСТЬ 2018 рік'!E91</f>
        <v>1689.96</v>
      </c>
      <c r="G195" s="189">
        <f>'ЕФЕКТИВНІСТЬ 2018 рік'!N91</f>
        <v>7.7960000000000003</v>
      </c>
      <c r="H195" s="64">
        <f>'ЕФЕКТИВНІСТЬ 2018 рік'!R91</f>
        <v>0.42000000000000004</v>
      </c>
      <c r="I195" s="64">
        <f>'ЕФЕКТИВНІСТЬ 2018 рік'!Q91</f>
        <v>-1.65</v>
      </c>
      <c r="K195" s="23">
        <f>'ЕФЕКТИВНІСТЬ 2018 рік'!U91</f>
        <v>0</v>
      </c>
      <c r="L195" s="114">
        <f>'ЕФЕКТИВНІСТЬ 2018 рік'!V91</f>
        <v>0</v>
      </c>
      <c r="M195" s="23">
        <f>'ЕФЕКТИВНІСТЬ 2018 рік'!W91</f>
        <v>0</v>
      </c>
      <c r="N195" s="17" t="str">
        <f>'ЕФЕКТИВНІСТЬ 2018 рік'!X91</f>
        <v>ВА</v>
      </c>
    </row>
    <row r="196" spans="2:14" outlineLevel="1" x14ac:dyDescent="0.25">
      <c r="B196" s="2">
        <f>'ЕФЕКТИВНІСТЬ 2018 рік'!B92</f>
        <v>55</v>
      </c>
      <c r="C196" s="196" t="str">
        <f>'ЕФЕКТИВНІСТЬ 2018 рік'!C92</f>
        <v>Дніпровський районний суд м.Дніпродзержинська</v>
      </c>
      <c r="E196" s="189">
        <f>'ЕФЕКТИВНІСТЬ 2018 рік'!K92</f>
        <v>13234.4</v>
      </c>
      <c r="F196" s="190">
        <f>'ЕФЕКТИВНІСТЬ 2018 рік'!E92</f>
        <v>954.91</v>
      </c>
      <c r="G196" s="189">
        <f>'ЕФЕКТИВНІСТЬ 2018 рік'!N92</f>
        <v>8.18</v>
      </c>
      <c r="H196" s="64">
        <f>'ЕФЕКТИВНІСТЬ 2018 рік'!R92</f>
        <v>-0.61</v>
      </c>
      <c r="I196" s="64">
        <f>'ЕФЕКТИВНІСТЬ 2018 рік'!Q92</f>
        <v>-1.5899999999999999</v>
      </c>
      <c r="K196" s="23">
        <f>'ЕФЕКТИВНІСТЬ 2018 рік'!U92</f>
        <v>0</v>
      </c>
      <c r="L196" s="114">
        <f>'ЕФЕКТИВНІСТЬ 2018 рік'!V92</f>
        <v>0</v>
      </c>
      <c r="M196" s="23" t="str">
        <f>'ЕФЕКТИВНІСТЬ 2018 рік'!W92</f>
        <v>ВВ</v>
      </c>
      <c r="N196" s="17">
        <f>'ЕФЕКТИВНІСТЬ 2018 рік'!X92</f>
        <v>0</v>
      </c>
    </row>
    <row r="197" spans="2:14" ht="24" outlineLevel="1" x14ac:dyDescent="0.25">
      <c r="B197" s="2">
        <f>'ЕФЕКТИВНІСТЬ 2018 рік'!B93</f>
        <v>56</v>
      </c>
      <c r="C197" s="196" t="str">
        <f>'ЕФЕКТИВНІСТЬ 2018 рік'!C93</f>
        <v>Дніпропетровський районний суд Дніпропетровської області</v>
      </c>
      <c r="E197" s="189">
        <f>'ЕФЕКТИВНІСТЬ 2018 рік'!K93</f>
        <v>12937</v>
      </c>
      <c r="F197" s="190">
        <f>'ЕФЕКТИВНІСТЬ 2018 рік'!E93</f>
        <v>1260.1600000000001</v>
      </c>
      <c r="G197" s="189">
        <f>'ЕФЕКТИВНІСТЬ 2018 рік'!N93</f>
        <v>6.976</v>
      </c>
      <c r="H197" s="64">
        <f>'ЕФЕКТИВНІСТЬ 2018 рік'!R93</f>
        <v>6.0000000000000005E-2</v>
      </c>
      <c r="I197" s="64">
        <f>'ЕФЕКТИВНІСТЬ 2018 рік'!Q93</f>
        <v>-1.65</v>
      </c>
      <c r="K197" s="23">
        <f>'ЕФЕКТИВНІСТЬ 2018 рік'!U93</f>
        <v>0</v>
      </c>
      <c r="L197" s="114">
        <f>'ЕФЕКТИВНІСТЬ 2018 рік'!V93</f>
        <v>0</v>
      </c>
      <c r="M197" s="23">
        <f>'ЕФЕКТИВНІСТЬ 2018 рік'!W93</f>
        <v>0</v>
      </c>
      <c r="N197" s="17" t="str">
        <f>'ЕФЕКТИВНІСТЬ 2018 рік'!X93</f>
        <v>ВА</v>
      </c>
    </row>
    <row r="198" spans="2:14" outlineLevel="1" x14ac:dyDescent="0.25">
      <c r="B198" s="2">
        <f>'ЕФЕКТИВНІСТЬ 2018 рік'!B94</f>
        <v>57</v>
      </c>
      <c r="C198" s="196" t="str">
        <f>'ЕФЕКТИВНІСТЬ 2018 рік'!C94</f>
        <v>Довгинцівський районний суд м.Кривого Рогу</v>
      </c>
      <c r="E198" s="189">
        <f>'ЕФЕКТИВНІСТЬ 2018 рік'!K94</f>
        <v>11534.4</v>
      </c>
      <c r="F198" s="190">
        <f>'ЕФЕКТИВНІСТЬ 2018 рік'!E94</f>
        <v>1585.66</v>
      </c>
      <c r="G198" s="189">
        <f>'ЕФЕКТИВНІСТЬ 2018 рік'!N94</f>
        <v>4.7640000000000002</v>
      </c>
      <c r="H198" s="64">
        <f>'ЕФЕКТИВНІСТЬ 2018 рік'!R94</f>
        <v>1.1599999999999999</v>
      </c>
      <c r="I198" s="64">
        <f>'ЕФЕКТИВНІСТЬ 2018 рік'!Q94</f>
        <v>-1.1099999999999999</v>
      </c>
      <c r="K198" s="23">
        <f>'ЕФЕКТИВНІСТЬ 2018 рік'!U94</f>
        <v>0</v>
      </c>
      <c r="L198" s="114">
        <f>'ЕФЕКТИВНІСТЬ 2018 рік'!V94</f>
        <v>0</v>
      </c>
      <c r="M198" s="23">
        <f>'ЕФЕКТИВНІСТЬ 2018 рік'!W94</f>
        <v>0</v>
      </c>
      <c r="N198" s="17" t="str">
        <f>'ЕФЕКТИВНІСТЬ 2018 рік'!X94</f>
        <v>ВА</v>
      </c>
    </row>
    <row r="199" spans="2:14" outlineLevel="1" x14ac:dyDescent="0.25">
      <c r="B199" s="2">
        <f>'ЕФЕКТИВНІСТЬ 2018 рік'!B95</f>
        <v>58</v>
      </c>
      <c r="C199" s="196" t="str">
        <f>'ЕФЕКТИВНІСТЬ 2018 рік'!C95</f>
        <v>Жовтневий районний суд м.Дніпропетровська</v>
      </c>
      <c r="E199" s="189">
        <f>'ЕФЕКТИВНІСТЬ 2018 рік'!K95</f>
        <v>20083.599999999999</v>
      </c>
      <c r="F199" s="190">
        <f>'ЕФЕКТИВНІСТЬ 2018 рік'!E95</f>
        <v>2691.44</v>
      </c>
      <c r="G199" s="189">
        <f>'ЕФЕКТИВНІСТЬ 2018 рік'!N95</f>
        <v>14.5</v>
      </c>
      <c r="H199" s="64">
        <f>'ЕФЕКТИВНІСТЬ 2018 рік'!R95</f>
        <v>0.34</v>
      </c>
      <c r="I199" s="64">
        <f>'ЕФЕКТИВНІСТЬ 2018 рік'!Q95</f>
        <v>-1.56</v>
      </c>
      <c r="K199" s="23">
        <f>'ЕФЕКТИВНІСТЬ 2018 рік'!U95</f>
        <v>0</v>
      </c>
      <c r="L199" s="114">
        <f>'ЕФЕКТИВНІСТЬ 2018 рік'!V95</f>
        <v>0</v>
      </c>
      <c r="M199" s="23">
        <f>'ЕФЕКТИВНІСТЬ 2018 рік'!W95</f>
        <v>0</v>
      </c>
      <c r="N199" s="17" t="str">
        <f>'ЕФЕКТИВНІСТЬ 2018 рік'!X95</f>
        <v>ВА</v>
      </c>
    </row>
    <row r="200" spans="2:14" outlineLevel="1" x14ac:dyDescent="0.25">
      <c r="B200" s="2">
        <f>'ЕФЕКТИВНІСТЬ 2018 рік'!B96</f>
        <v>59</v>
      </c>
      <c r="C200" s="196" t="str">
        <f>'ЕФЕКТИВНІСТЬ 2018 рік'!C96</f>
        <v>Жовтневий районний суд м.Кривого Рогу</v>
      </c>
      <c r="E200" s="189">
        <f>'ЕФЕКТИВНІСТЬ 2018 рік'!K96</f>
        <v>17139</v>
      </c>
      <c r="F200" s="190">
        <f>'ЕФЕКТИВНІСТЬ 2018 рік'!E96</f>
        <v>2155</v>
      </c>
      <c r="G200" s="189">
        <f>'ЕФЕКТИВНІСТЬ 2018 рік'!N96</f>
        <v>9.968</v>
      </c>
      <c r="H200" s="64">
        <f>'ЕФЕКТИВНІСТЬ 2018 рік'!R96</f>
        <v>0.46</v>
      </c>
      <c r="I200" s="64">
        <f>'ЕФЕКТИВНІСТЬ 2018 рік'!Q96</f>
        <v>-1.2799999999999998</v>
      </c>
      <c r="K200" s="23">
        <f>'ЕФЕКТИВНІСТЬ 2018 рік'!U96</f>
        <v>0</v>
      </c>
      <c r="L200" s="114">
        <f>'ЕФЕКТИВНІСТЬ 2018 рік'!V96</f>
        <v>0</v>
      </c>
      <c r="M200" s="23">
        <f>'ЕФЕКТИВНІСТЬ 2018 рік'!W96</f>
        <v>0</v>
      </c>
      <c r="N200" s="17" t="str">
        <f>'ЕФЕКТИВНІСТЬ 2018 рік'!X96</f>
        <v>ВА</v>
      </c>
    </row>
    <row r="201" spans="2:14" ht="24" outlineLevel="1" x14ac:dyDescent="0.25">
      <c r="B201" s="2">
        <f>'ЕФЕКТИВНІСТЬ 2018 рік'!B97</f>
        <v>60</v>
      </c>
      <c r="C201" s="196" t="str">
        <f>'ЕФЕКТИВНІСТЬ 2018 рік'!C97</f>
        <v>Жовтоводський міський суд Дніпропетровської області</v>
      </c>
      <c r="E201" s="189">
        <f>'ЕФЕКТИВНІСТЬ 2018 рік'!K97</f>
        <v>10273.200000000001</v>
      </c>
      <c r="F201" s="190">
        <f>'ЕФЕКТИВНІСТЬ 2018 рік'!E97</f>
        <v>703.32</v>
      </c>
      <c r="G201" s="189">
        <f>'ЕФЕКТИВНІСТЬ 2018 рік'!N97</f>
        <v>5.2</v>
      </c>
      <c r="H201" s="64">
        <f>'ЕФЕКТИВНІСТЬ 2018 рік'!R97</f>
        <v>-0.58000000000000007</v>
      </c>
      <c r="I201" s="64">
        <f>'ЕФЕКТИВНІСТЬ 2018 рік'!Q97</f>
        <v>-0.48</v>
      </c>
      <c r="K201" s="23">
        <f>'ЕФЕКТИВНІСТЬ 2018 рік'!U97</f>
        <v>0</v>
      </c>
      <c r="L201" s="114">
        <f>'ЕФЕКТИВНІСТЬ 2018 рік'!V97</f>
        <v>0</v>
      </c>
      <c r="M201" s="23" t="str">
        <f>'ЕФЕКТИВНІСТЬ 2018 рік'!W97</f>
        <v>ВВ</v>
      </c>
      <c r="N201" s="17">
        <f>'ЕФЕКТИВНІСТЬ 2018 рік'!X97</f>
        <v>0</v>
      </c>
    </row>
    <row r="202" spans="2:14" outlineLevel="1" x14ac:dyDescent="0.25">
      <c r="B202" s="2">
        <f>'ЕФЕКТИВНІСТЬ 2018 рік'!B98</f>
        <v>61</v>
      </c>
      <c r="C202" s="196" t="str">
        <f>'ЕФЕКТИВНІСТЬ 2018 рік'!C98</f>
        <v>Заводський районний суд м.Дніпродзержинська </v>
      </c>
      <c r="E202" s="189">
        <f>'ЕФЕКТИВНІСТЬ 2018 рік'!K98</f>
        <v>15851.1</v>
      </c>
      <c r="F202" s="190">
        <f>'ЕФЕКТИВНІСТЬ 2018 рік'!E98</f>
        <v>1490.09</v>
      </c>
      <c r="G202" s="189">
        <f>'ЕФЕКТИВНІСТЬ 2018 рік'!N98</f>
        <v>7.5039999999999996</v>
      </c>
      <c r="H202" s="64">
        <f>'ЕФЕКТИВНІСТЬ 2018 рік'!R98</f>
        <v>0.14000000000000001</v>
      </c>
      <c r="I202" s="64">
        <f>'ЕФЕКТИВНІСТЬ 2018 рік'!Q98</f>
        <v>-1.38</v>
      </c>
      <c r="K202" s="23">
        <f>'ЕФЕКТИВНІСТЬ 2018 рік'!U98</f>
        <v>0</v>
      </c>
      <c r="L202" s="114">
        <f>'ЕФЕКТИВНІСТЬ 2018 рік'!V98</f>
        <v>0</v>
      </c>
      <c r="M202" s="23">
        <f>'ЕФЕКТИВНІСТЬ 2018 рік'!W98</f>
        <v>0</v>
      </c>
      <c r="N202" s="17" t="str">
        <f>'ЕФЕКТИВНІСТЬ 2018 рік'!X98</f>
        <v>ВА</v>
      </c>
    </row>
    <row r="203" spans="2:14" outlineLevel="1" x14ac:dyDescent="0.25">
      <c r="B203" s="2">
        <f>'ЕФЕКТИВНІСТЬ 2018 рік'!B99</f>
        <v>62</v>
      </c>
      <c r="C203" s="196" t="str">
        <f>'ЕФЕКТИВНІСТЬ 2018 рік'!C99</f>
        <v>Інгулецький районний суд м.Кривого Рогу</v>
      </c>
      <c r="E203" s="189">
        <f>'ЕФЕКТИВНІСТЬ 2018 рік'!K99</f>
        <v>11408.3</v>
      </c>
      <c r="F203" s="190">
        <f>'ЕФЕКТИВНІСТЬ 2018 рік'!E99</f>
        <v>839.63</v>
      </c>
      <c r="G203" s="189">
        <f>'ЕФЕКТИВНІСТЬ 2018 рік'!N99</f>
        <v>6.492</v>
      </c>
      <c r="H203" s="64">
        <f>'ЕФЕКТИВНІСТЬ 2018 рік'!R99</f>
        <v>-0.53</v>
      </c>
      <c r="I203" s="64">
        <f>'ЕФЕКТИВНІСТЬ 2018 рік'!Q99</f>
        <v>-0.87</v>
      </c>
      <c r="K203" s="23">
        <f>'ЕФЕКТИВНІСТЬ 2018 рік'!U99</f>
        <v>0</v>
      </c>
      <c r="L203" s="114">
        <f>'ЕФЕКТИВНІСТЬ 2018 рік'!V99</f>
        <v>0</v>
      </c>
      <c r="M203" s="23" t="str">
        <f>'ЕФЕКТИВНІСТЬ 2018 рік'!W99</f>
        <v>ВВ</v>
      </c>
      <c r="N203" s="17">
        <f>'ЕФЕКТИВНІСТЬ 2018 рік'!X99</f>
        <v>0</v>
      </c>
    </row>
    <row r="204" spans="2:14" outlineLevel="1" x14ac:dyDescent="0.25">
      <c r="B204" s="2">
        <f>'ЕФЕКТИВНІСТЬ 2018 рік'!B100</f>
        <v>63</v>
      </c>
      <c r="C204" s="196" t="str">
        <f>'ЕФЕКТИВНІСТЬ 2018 рік'!C100</f>
        <v>Індустріальний районний суд м.Дніпропетровська</v>
      </c>
      <c r="E204" s="189">
        <f>'ЕФЕКТИВНІСТЬ 2018 рік'!K100</f>
        <v>17695.5</v>
      </c>
      <c r="F204" s="190">
        <f>'ЕФЕКТИВНІСТЬ 2018 рік'!E100</f>
        <v>2452.66</v>
      </c>
      <c r="G204" s="189">
        <f>'ЕФЕКТИВНІСТЬ 2018 рік'!N100</f>
        <v>11.964</v>
      </c>
      <c r="H204" s="64">
        <f>'ЕФЕКТИВНІСТЬ 2018 рік'!R100</f>
        <v>0.47</v>
      </c>
      <c r="I204" s="64">
        <f>'ЕФЕКТИВНІСТЬ 2018 рік'!Q100</f>
        <v>-0.52</v>
      </c>
      <c r="K204" s="23">
        <f>'ЕФЕКТИВНІСТЬ 2018 рік'!U100</f>
        <v>0</v>
      </c>
      <c r="L204" s="114">
        <f>'ЕФЕКТИВНІСТЬ 2018 рік'!V100</f>
        <v>0</v>
      </c>
      <c r="M204" s="23">
        <f>'ЕФЕКТИВНІСТЬ 2018 рік'!W100</f>
        <v>0</v>
      </c>
      <c r="N204" s="17" t="str">
        <f>'ЕФЕКТИВНІСТЬ 2018 рік'!X100</f>
        <v>ВА</v>
      </c>
    </row>
    <row r="205" spans="2:14" outlineLevel="1" x14ac:dyDescent="0.25">
      <c r="B205" s="2">
        <f>'ЕФЕКТИВНІСТЬ 2018 рік'!B101</f>
        <v>64</v>
      </c>
      <c r="C205" s="196" t="str">
        <f>'ЕФЕКТИВНІСТЬ 2018 рік'!C101</f>
        <v>Кіровський районний суд м.Дніпропетровська</v>
      </c>
      <c r="E205" s="189">
        <f>'ЕФЕКТИВНІСТЬ 2018 рік'!K101</f>
        <v>14620.8</v>
      </c>
      <c r="F205" s="190">
        <f>'ЕФЕКТИВНІСТЬ 2018 рік'!E101</f>
        <v>990.09</v>
      </c>
      <c r="G205" s="189">
        <f>'ЕФЕКТИВНІСТЬ 2018 рік'!N101</f>
        <v>5.8760000000000003</v>
      </c>
      <c r="H205" s="64">
        <f>'ЕФЕКТИВНІСТЬ 2018 рік'!R101</f>
        <v>-0.41000000000000003</v>
      </c>
      <c r="I205" s="64">
        <f>'ЕФЕКТИВНІСТЬ 2018 рік'!Q101</f>
        <v>-2.1799999999999997</v>
      </c>
      <c r="K205" s="23">
        <f>'ЕФЕКТИВНІСТЬ 2018 рік'!U101</f>
        <v>0</v>
      </c>
      <c r="L205" s="114">
        <f>'ЕФЕКТИВНІСТЬ 2018 рік'!V101</f>
        <v>0</v>
      </c>
      <c r="M205" s="23" t="str">
        <f>'ЕФЕКТИВНІСТЬ 2018 рік'!W101</f>
        <v>ВВ</v>
      </c>
      <c r="N205" s="17">
        <f>'ЕФЕКТИВНІСТЬ 2018 рік'!X101</f>
        <v>0</v>
      </c>
    </row>
    <row r="206" spans="2:14" ht="24" outlineLevel="1" x14ac:dyDescent="0.25">
      <c r="B206" s="2">
        <f>'ЕФЕКТИВНІСТЬ 2018 рік'!B102</f>
        <v>65</v>
      </c>
      <c r="C206" s="196" t="str">
        <f>'ЕФЕКТИВНІСТЬ 2018 рік'!C102</f>
        <v>Красногвардійський районний суд м.Дніпропетровська</v>
      </c>
      <c r="E206" s="189">
        <f>'ЕФЕКТИВНІСТЬ 2018 рік'!K102</f>
        <v>17787.2</v>
      </c>
      <c r="F206" s="190">
        <f>'ЕФЕКТИВНІСТЬ 2018 рік'!E102</f>
        <v>1937.38</v>
      </c>
      <c r="G206" s="189">
        <f>'ЕФЕКТИВНІСТЬ 2018 рік'!N102</f>
        <v>13.208</v>
      </c>
      <c r="H206" s="64">
        <f>'ЕФЕКТИВНІСТЬ 2018 рік'!R102</f>
        <v>-0.03</v>
      </c>
      <c r="I206" s="64">
        <f>'ЕФЕКТИВНІСТЬ 2018 рік'!Q102</f>
        <v>-0.71</v>
      </c>
      <c r="K206" s="23">
        <f>'ЕФЕКТИВНІСТЬ 2018 рік'!U102</f>
        <v>0</v>
      </c>
      <c r="L206" s="114">
        <f>'ЕФЕКТИВНІСТЬ 2018 рік'!V102</f>
        <v>0</v>
      </c>
      <c r="M206" s="23" t="str">
        <f>'ЕФЕКТИВНІСТЬ 2018 рік'!W102</f>
        <v>ВВ</v>
      </c>
      <c r="N206" s="17">
        <f>'ЕФЕКТИВНІСТЬ 2018 рік'!X102</f>
        <v>0</v>
      </c>
    </row>
    <row r="207" spans="2:14" ht="24" outlineLevel="1" x14ac:dyDescent="0.25">
      <c r="B207" s="2">
        <f>'ЕФЕКТИВНІСТЬ 2018 рік'!B103</f>
        <v>66</v>
      </c>
      <c r="C207" s="196" t="str">
        <f>'ЕФЕКТИВНІСТЬ 2018 рік'!C103</f>
        <v>Криворізький районний суд Дніпропетровської області</v>
      </c>
      <c r="E207" s="189">
        <f>'ЕФЕКТИВНІСТЬ 2018 рік'!K103</f>
        <v>7449.6</v>
      </c>
      <c r="F207" s="190">
        <f>'ЕФЕКТИВНІСТЬ 2018 рік'!E103</f>
        <v>571.55999999999995</v>
      </c>
      <c r="G207" s="189">
        <f>'ЕФЕКТИВНІСТЬ 2018 рік'!N103</f>
        <v>2.964</v>
      </c>
      <c r="H207" s="64">
        <f>'ЕФЕКТИВНІСТЬ 2018 рік'!R103</f>
        <v>-0.12000000000000001</v>
      </c>
      <c r="I207" s="64">
        <f>'ЕФЕКТИВНІСТЬ 2018 рік'!Q103</f>
        <v>-1.5899999999999999</v>
      </c>
      <c r="K207" s="23">
        <f>'ЕФЕКТИВНІСТЬ 2018 рік'!U103</f>
        <v>0</v>
      </c>
      <c r="L207" s="114">
        <f>'ЕФЕКТИВНІСТЬ 2018 рік'!V103</f>
        <v>0</v>
      </c>
      <c r="M207" s="23" t="str">
        <f>'ЕФЕКТИВНІСТЬ 2018 рік'!W103</f>
        <v>ВВ</v>
      </c>
      <c r="N207" s="17">
        <f>'ЕФЕКТИВНІСТЬ 2018 рік'!X103</f>
        <v>0</v>
      </c>
    </row>
    <row r="208" spans="2:14" ht="24" outlineLevel="1" x14ac:dyDescent="0.25">
      <c r="B208" s="2">
        <f>'ЕФЕКТИВНІСТЬ 2018 рік'!B104</f>
        <v>67</v>
      </c>
      <c r="C208" s="196" t="str">
        <f>'ЕФЕКТИВНІСТЬ 2018 рік'!C104</f>
        <v>Криничанський районний суд Дніпропетровської області</v>
      </c>
      <c r="E208" s="189">
        <f>'ЕФЕКТИВНІСТЬ 2018 рік'!K104</f>
        <v>6205.8</v>
      </c>
      <c r="F208" s="190">
        <f>'ЕФЕКТИВНІСТЬ 2018 рік'!E104</f>
        <v>1379.44</v>
      </c>
      <c r="G208" s="189">
        <f>'ЕФЕКТИВНІСТЬ 2018 рік'!N104</f>
        <v>2.996</v>
      </c>
      <c r="H208" s="64">
        <f>'ЕФЕКТИВНІСТЬ 2018 рік'!R104</f>
        <v>2.1</v>
      </c>
      <c r="I208" s="64">
        <f>'ЕФЕКТИВНІСТЬ 2018 рік'!Q104</f>
        <v>0.15999999999999995</v>
      </c>
      <c r="K208" s="23">
        <f>'ЕФЕКТИВНІСТЬ 2018 рік'!U104</f>
        <v>0</v>
      </c>
      <c r="L208" s="114" t="str">
        <f>'ЕФЕКТИВНІСТЬ 2018 рік'!V104</f>
        <v>АА</v>
      </c>
      <c r="M208" s="23">
        <f>'ЕФЕКТИВНІСТЬ 2018 рік'!W104</f>
        <v>0</v>
      </c>
      <c r="N208" s="17">
        <f>'ЕФЕКТИВНІСТЬ 2018 рік'!X104</f>
        <v>0</v>
      </c>
    </row>
    <row r="209" spans="2:14" outlineLevel="1" x14ac:dyDescent="0.25">
      <c r="B209" s="2">
        <f>'ЕФЕКТИВНІСТЬ 2018 рік'!B105</f>
        <v>68</v>
      </c>
      <c r="C209" s="196" t="str">
        <f>'ЕФЕКТИВНІСТЬ 2018 рік'!C105</f>
        <v>Ленінський районний суд м.Дніпропетровська</v>
      </c>
      <c r="E209" s="189">
        <f>'ЕФЕКТИВНІСТЬ 2018 рік'!K105</f>
        <v>18295.2</v>
      </c>
      <c r="F209" s="190">
        <f>'ЕФЕКТИВНІСТЬ 2018 рік'!E105</f>
        <v>1950.64</v>
      </c>
      <c r="G209" s="189">
        <f>'ЕФЕКТИВНІСТЬ 2018 рік'!N105</f>
        <v>9.94</v>
      </c>
      <c r="H209" s="64">
        <f>'ЕФЕКТИВНІСТЬ 2018 рік'!R105</f>
        <v>0.22</v>
      </c>
      <c r="I209" s="64">
        <f>'ЕФЕКТИВНІСТЬ 2018 рік'!Q105</f>
        <v>-1.85</v>
      </c>
      <c r="K209" s="23">
        <f>'ЕФЕКТИВНІСТЬ 2018 рік'!U105</f>
        <v>0</v>
      </c>
      <c r="L209" s="114">
        <f>'ЕФЕКТИВНІСТЬ 2018 рік'!V105</f>
        <v>0</v>
      </c>
      <c r="M209" s="23">
        <f>'ЕФЕКТИВНІСТЬ 2018 рік'!W105</f>
        <v>0</v>
      </c>
      <c r="N209" s="17" t="str">
        <f>'ЕФЕКТИВНІСТЬ 2018 рік'!X105</f>
        <v>ВА</v>
      </c>
    </row>
    <row r="210" spans="2:14" ht="20.25" customHeight="1" outlineLevel="1" x14ac:dyDescent="0.25">
      <c r="B210" s="150">
        <f>'ЕФЕКТИВНІСТЬ 2018 рік'!B106</f>
        <v>69</v>
      </c>
      <c r="C210" s="205" t="str">
        <f>'ЕФЕКТИВНІСТЬ 2018 рік'!C106</f>
        <v>Магдалинівський районний суд Дніпропетровської області</v>
      </c>
      <c r="E210" s="189">
        <f>'ЕФЕКТИВНІСТЬ 2018 рік'!K106</f>
        <v>6252.4</v>
      </c>
      <c r="F210" s="189">
        <f>'ЕФЕКТИВНІСТЬ 2018 рік'!E106</f>
        <v>685.05</v>
      </c>
      <c r="G210" s="189">
        <f>'ЕФЕКТИВНІСТЬ 2018 рік'!N106</f>
        <v>3.0640000000000001</v>
      </c>
      <c r="H210" s="64">
        <f>'ЕФЕКТИВНІСТЬ 2018 рік'!R106</f>
        <v>0.4</v>
      </c>
      <c r="I210" s="64">
        <v>0.01</v>
      </c>
      <c r="J210" s="127"/>
      <c r="K210" s="103">
        <f>'ЕФЕКТИВНІСТЬ 2018 рік'!U106</f>
        <v>0</v>
      </c>
      <c r="L210" s="111">
        <f>'ЕФЕКТИВНІСТЬ 2018 рік'!V106</f>
        <v>0</v>
      </c>
      <c r="M210" s="103">
        <f>'ЕФЕКТИВНІСТЬ 2018 рік'!W106</f>
        <v>0</v>
      </c>
      <c r="N210" s="111" t="str">
        <f>'ЕФЕКТИВНІСТЬ 2018 рік'!X106</f>
        <v>ВА</v>
      </c>
    </row>
    <row r="211" spans="2:14" outlineLevel="1" x14ac:dyDescent="0.25">
      <c r="B211" s="2">
        <f>'ЕФЕКТИВНІСТЬ 2018 рік'!B107</f>
        <v>70</v>
      </c>
      <c r="C211" s="196" t="str">
        <f>'ЕФЕКТИВНІСТЬ 2018 рік'!C107</f>
        <v>Марганецький міський суд Дніпропетровської області</v>
      </c>
      <c r="E211" s="189">
        <f>'ЕФЕКТИВНІСТЬ 2018 рік'!K107</f>
        <v>9365.9</v>
      </c>
      <c r="F211" s="190">
        <f>'ЕФЕКТИВНІСТЬ 2018 рік'!E107</f>
        <v>734.78</v>
      </c>
      <c r="G211" s="189">
        <f>'ЕФЕКТИВНІСТЬ 2018 рік'!N107</f>
        <v>4.7960000000000003</v>
      </c>
      <c r="H211" s="64">
        <f>'ЕФЕКТИВНІСТЬ 2018 рік'!R107</f>
        <v>-0.30000000000000004</v>
      </c>
      <c r="I211" s="64">
        <f>'ЕФЕКТИВНІСТЬ 2018 рік'!Q107</f>
        <v>-0.12000000000000004</v>
      </c>
      <c r="K211" s="23">
        <f>'ЕФЕКТИВНІСТЬ 2018 рік'!U107</f>
        <v>0</v>
      </c>
      <c r="L211" s="114">
        <f>'ЕФЕКТИВНІСТЬ 2018 рік'!V107</f>
        <v>0</v>
      </c>
      <c r="M211" s="23" t="str">
        <f>'ЕФЕКТИВНІСТЬ 2018 рік'!W107</f>
        <v>ВВ</v>
      </c>
      <c r="N211" s="17">
        <f>'ЕФЕКТИВНІСТЬ 2018 рік'!X107</f>
        <v>0</v>
      </c>
    </row>
    <row r="212" spans="2:14" outlineLevel="1" x14ac:dyDescent="0.25">
      <c r="B212" s="2">
        <f>'ЕФЕКТИВНІСТЬ 2018 рік'!B108</f>
        <v>71</v>
      </c>
      <c r="C212" s="196" t="str">
        <f>'ЕФЕКТИВНІСТЬ 2018 рік'!C108</f>
        <v>Межівський районний суд Дніпропетровської області</v>
      </c>
      <c r="E212" s="189">
        <f>'ЕФЕКТИВНІСТЬ 2018 рік'!K108</f>
        <v>7248.8</v>
      </c>
      <c r="F212" s="190">
        <f>'ЕФЕКТИВНІСТЬ 2018 рік'!E108</f>
        <v>332.29</v>
      </c>
      <c r="G212" s="189">
        <f>'ЕФЕКТИВНІСТЬ 2018 рік'!N108</f>
        <v>3.4039999999999999</v>
      </c>
      <c r="H212" s="64">
        <f>'ЕФЕКТИВНІСТЬ 2018 рік'!R108</f>
        <v>-1.42</v>
      </c>
      <c r="I212" s="64">
        <f>'ЕФЕКТИВНІСТЬ 2018 рік'!Q108</f>
        <v>0.44000000000000006</v>
      </c>
      <c r="K212" s="23" t="str">
        <f>'ЕФЕКТИВНІСТЬ 2018 рік'!U108</f>
        <v>АВ</v>
      </c>
      <c r="L212" s="114">
        <f>'ЕФЕКТИВНІСТЬ 2018 рік'!V108</f>
        <v>0</v>
      </c>
      <c r="M212" s="23">
        <f>'ЕФЕКТИВНІСТЬ 2018 рік'!W108</f>
        <v>0</v>
      </c>
      <c r="N212" s="17">
        <f>'ЕФЕКТИВНІСТЬ 2018 рік'!X108</f>
        <v>0</v>
      </c>
    </row>
    <row r="213" spans="2:14" ht="24" outlineLevel="1" x14ac:dyDescent="0.25">
      <c r="B213" s="2">
        <f>'ЕФЕКТИВНІСТЬ 2018 рік'!B109</f>
        <v>72</v>
      </c>
      <c r="C213" s="196" t="str">
        <f>'ЕФЕКТИВНІСТЬ 2018 рік'!C109</f>
        <v>Нікопольський міськрайонний суд Дніпропетровської області</v>
      </c>
      <c r="E213" s="189">
        <f>'ЕФЕКТИВНІСТЬ 2018 рік'!K109</f>
        <v>20429.7</v>
      </c>
      <c r="F213" s="190">
        <f>'ЕФЕКТИВНІСТЬ 2018 рік'!E109</f>
        <v>2144.83</v>
      </c>
      <c r="G213" s="189">
        <f>'ЕФЕКТИВНІСТЬ 2018 рік'!N109</f>
        <v>7.9960000000000004</v>
      </c>
      <c r="H213" s="64">
        <f>'ЕФЕКТИВНІСТЬ 2018 рік'!R109</f>
        <v>0.60000000000000009</v>
      </c>
      <c r="I213" s="64">
        <f>'ЕФЕКТИВНІСТЬ 2018 рік'!Q109</f>
        <v>-0.56000000000000005</v>
      </c>
      <c r="K213" s="23">
        <f>'ЕФЕКТИВНІСТЬ 2018 рік'!U109</f>
        <v>0</v>
      </c>
      <c r="L213" s="114">
        <f>'ЕФЕКТИВНІСТЬ 2018 рік'!V109</f>
        <v>0</v>
      </c>
      <c r="M213" s="23">
        <f>'ЕФЕКТИВНІСТЬ 2018 рік'!W109</f>
        <v>0</v>
      </c>
      <c r="N213" s="17" t="str">
        <f>'ЕФЕКТИВНІСТЬ 2018 рік'!X109</f>
        <v>ВА</v>
      </c>
    </row>
    <row r="214" spans="2:14" ht="24" outlineLevel="1" x14ac:dyDescent="0.25">
      <c r="B214" s="2">
        <f>'ЕФЕКТИВНІСТЬ 2018 рік'!B110</f>
        <v>73</v>
      </c>
      <c r="C214" s="196" t="str">
        <f>'ЕФЕКТИВНІСТЬ 2018 рік'!C110</f>
        <v>Новомосковський міськрайонний суд Дніпропетровської області</v>
      </c>
      <c r="E214" s="189">
        <f>'ЕФЕКТИВНІСТЬ 2018 рік'!K110</f>
        <v>18227.900000000001</v>
      </c>
      <c r="F214" s="190">
        <f>'ЕФЕКТИВНІСТЬ 2018 рік'!E110</f>
        <v>1869.45</v>
      </c>
      <c r="G214" s="189">
        <f>'ЕФЕКТИВНІСТЬ 2018 рік'!N110</f>
        <v>11.74</v>
      </c>
      <c r="H214" s="64">
        <f>'ЕФЕКТИВНІСТЬ 2018 рік'!R110</f>
        <v>-1.0000000000000009E-2</v>
      </c>
      <c r="I214" s="64">
        <f>'ЕФЕКТИВНІСТЬ 2018 рік'!Q110</f>
        <v>-2.61</v>
      </c>
      <c r="K214" s="23">
        <f>'ЕФЕКТИВНІСТЬ 2018 рік'!U110</f>
        <v>0</v>
      </c>
      <c r="L214" s="114">
        <f>'ЕФЕКТИВНІСТЬ 2018 рік'!V110</f>
        <v>0</v>
      </c>
      <c r="M214" s="23" t="str">
        <f>'ЕФЕКТИВНІСТЬ 2018 рік'!W110</f>
        <v>ВВ</v>
      </c>
      <c r="N214" s="17">
        <f>'ЕФЕКТИВНІСТЬ 2018 рік'!X110</f>
        <v>0</v>
      </c>
    </row>
    <row r="215" spans="2:14" ht="24" outlineLevel="1" x14ac:dyDescent="0.25">
      <c r="B215" s="2">
        <f>'ЕФЕКТИВНІСТЬ 2018 рік'!B111</f>
        <v>74</v>
      </c>
      <c r="C215" s="196" t="str">
        <f>'ЕФЕКТИВНІСТЬ 2018 рік'!C111</f>
        <v>Орджонікідзевський міський суд Дніпропетровської області</v>
      </c>
      <c r="E215" s="189">
        <f>'ЕФЕКТИВНІСТЬ 2018 рік'!K111</f>
        <v>8644.9</v>
      </c>
      <c r="F215" s="190">
        <f>'ЕФЕКТИВНІСТЬ 2018 рік'!E111</f>
        <v>599.5</v>
      </c>
      <c r="G215" s="189">
        <f>'ЕФЕКТИВНІСТЬ 2018 рік'!N111</f>
        <v>5.1879999999999997</v>
      </c>
      <c r="H215" s="64">
        <f>'ЕФЕКТИВНІСТЬ 2018 рік'!R111</f>
        <v>-0.66999999999999993</v>
      </c>
      <c r="I215" s="64">
        <f>'ЕФЕКТИВНІСТЬ 2018 рік'!Q111</f>
        <v>-0.70000000000000007</v>
      </c>
      <c r="K215" s="23">
        <f>'ЕФЕКТИВНІСТЬ 2018 рік'!U111</f>
        <v>0</v>
      </c>
      <c r="L215" s="114">
        <f>'ЕФЕКТИВНІСТЬ 2018 рік'!V111</f>
        <v>0</v>
      </c>
      <c r="M215" s="23" t="str">
        <f>'ЕФЕКТИВНІСТЬ 2018 рік'!W111</f>
        <v>ВВ</v>
      </c>
      <c r="N215" s="17">
        <f>'ЕФЕКТИВНІСТЬ 2018 рік'!X111</f>
        <v>0</v>
      </c>
    </row>
    <row r="216" spans="2:14" ht="24" outlineLevel="1" x14ac:dyDescent="0.25">
      <c r="B216" s="2">
        <f>'ЕФЕКТИВНІСТЬ 2018 рік'!B112</f>
        <v>75</v>
      </c>
      <c r="C216" s="196" t="str">
        <f>'ЕФЕКТИВНІСТЬ 2018 рік'!C112</f>
        <v>Павлоградський міськрайонний суд Дніпропетровської області</v>
      </c>
      <c r="E216" s="189">
        <f>'ЕФЕКТИВНІСТЬ 2018 рік'!K112</f>
        <v>25185.9</v>
      </c>
      <c r="F216" s="190">
        <f>'ЕФЕКТИВНІСТЬ 2018 рік'!E112</f>
        <v>2344.8000000000002</v>
      </c>
      <c r="G216" s="189">
        <f>'ЕФЕКТИВНІСТЬ 2018 рік'!N112</f>
        <v>16.22</v>
      </c>
      <c r="H216" s="64">
        <f>'ЕФЕКТИВНІСТЬ 2018 рік'!R112</f>
        <v>-0.16999999999999998</v>
      </c>
      <c r="I216" s="64">
        <f>'ЕФЕКТИВНІСТЬ 2018 рік'!Q112</f>
        <v>-1.05</v>
      </c>
      <c r="K216" s="23">
        <f>'ЕФЕКТИВНІСТЬ 2018 рік'!U112</f>
        <v>0</v>
      </c>
      <c r="L216" s="114">
        <f>'ЕФЕКТИВНІСТЬ 2018 рік'!V112</f>
        <v>0</v>
      </c>
      <c r="M216" s="23" t="str">
        <f>'ЕФЕКТИВНІСТЬ 2018 рік'!W112</f>
        <v>ВВ</v>
      </c>
      <c r="N216" s="17">
        <f>'ЕФЕКТИВНІСТЬ 2018 рік'!X112</f>
        <v>0</v>
      </c>
    </row>
    <row r="217" spans="2:14" ht="24" outlineLevel="1" x14ac:dyDescent="0.25">
      <c r="B217" s="2">
        <f>'ЕФЕКТИВНІСТЬ 2018 рік'!B113</f>
        <v>76</v>
      </c>
      <c r="C217" s="196" t="str">
        <f>'ЕФЕКТИВНІСТЬ 2018 рік'!C113</f>
        <v>Першотравенський міський суд Дніпропетровської області</v>
      </c>
      <c r="E217" s="189">
        <f>'ЕФЕКТИВНІСТЬ 2018 рік'!K113</f>
        <v>7701</v>
      </c>
      <c r="F217" s="190">
        <f>'ЕФЕКТИВНІСТЬ 2018 рік'!E113</f>
        <v>812.94</v>
      </c>
      <c r="G217" s="189">
        <f>'ЕФЕКТИВНІСТЬ 2018 рік'!N113</f>
        <v>2.948</v>
      </c>
      <c r="H217" s="64">
        <f>'ЕФЕКТИВНІСТЬ 2018 рік'!R113</f>
        <v>0.65</v>
      </c>
      <c r="I217" s="64">
        <f>'ЕФЕКТИВНІСТЬ 2018 рік'!Q113</f>
        <v>0.31000000000000005</v>
      </c>
      <c r="K217" s="23">
        <f>'ЕФЕКТИВНІСТЬ 2018 рік'!U113</f>
        <v>0</v>
      </c>
      <c r="L217" s="114" t="str">
        <f>'ЕФЕКТИВНІСТЬ 2018 рік'!V113</f>
        <v>АА</v>
      </c>
      <c r="M217" s="23">
        <f>'ЕФЕКТИВНІСТЬ 2018 рік'!W113</f>
        <v>0</v>
      </c>
      <c r="N217" s="17">
        <f>'ЕФЕКТИВНІСТЬ 2018 рік'!X113</f>
        <v>0</v>
      </c>
    </row>
    <row r="218" spans="2:14" ht="24" outlineLevel="1" x14ac:dyDescent="0.25">
      <c r="B218" s="2">
        <f>'ЕФЕКТИВНІСТЬ 2018 рік'!B114</f>
        <v>77</v>
      </c>
      <c r="C218" s="196" t="str">
        <f>'ЕФЕКТИВНІСТЬ 2018 рік'!C114</f>
        <v>Петриківський районний суд Дніпропетровської області</v>
      </c>
      <c r="E218" s="189">
        <f>'ЕФЕКТИВНІСТЬ 2018 рік'!K114</f>
        <v>8555.9</v>
      </c>
      <c r="F218" s="190">
        <f>'ЕФЕКТИВНІСТЬ 2018 рік'!E114</f>
        <v>401.06</v>
      </c>
      <c r="G218" s="189">
        <f>'ЕФЕКТИВНІСТЬ 2018 рік'!N114</f>
        <v>3.9359999999999999</v>
      </c>
      <c r="H218" s="64">
        <f>'ЕФЕКТИВНІСТЬ 2018 рік'!R114</f>
        <v>-1.36</v>
      </c>
      <c r="I218" s="64">
        <f>'ЕФЕКТИВНІСТЬ 2018 рік'!Q114</f>
        <v>-2.0300000000000002</v>
      </c>
      <c r="K218" s="23">
        <f>'ЕФЕКТИВНІСТЬ 2018 рік'!U114</f>
        <v>0</v>
      </c>
      <c r="L218" s="114">
        <f>'ЕФЕКТИВНІСТЬ 2018 рік'!V114</f>
        <v>0</v>
      </c>
      <c r="M218" s="23" t="str">
        <f>'ЕФЕКТИВНІСТЬ 2018 рік'!W114</f>
        <v>ВВ</v>
      </c>
      <c r="N218" s="17">
        <f>'ЕФЕКТИВНІСТЬ 2018 рік'!X114</f>
        <v>0</v>
      </c>
    </row>
    <row r="219" spans="2:14" ht="24" outlineLevel="1" x14ac:dyDescent="0.25">
      <c r="B219" s="2">
        <f>'ЕФЕКТИВНІСТЬ 2018 рік'!B115</f>
        <v>78</v>
      </c>
      <c r="C219" s="196" t="str">
        <f>'ЕФЕКТИВНІСТЬ 2018 рік'!C115</f>
        <v>Петропавлівський районний суд Дніпропетровської області</v>
      </c>
      <c r="E219" s="189">
        <f>'ЕФЕКТИВНІСТЬ 2018 рік'!K115</f>
        <v>8944</v>
      </c>
      <c r="F219" s="190">
        <f>'ЕФЕКТИВНІСТЬ 2018 рік'!E115</f>
        <v>512.41</v>
      </c>
      <c r="G219" s="189">
        <f>'ЕФЕКТИВНІСТЬ 2018 рік'!N115</f>
        <v>4.8120000000000003</v>
      </c>
      <c r="H219" s="64">
        <f>'ЕФЕКТИВНІСТЬ 2018 рік'!R115</f>
        <v>-1</v>
      </c>
      <c r="I219" s="64">
        <f>'ЕФЕКТИВНІСТЬ 2018 рік'!Q115</f>
        <v>-0.35</v>
      </c>
      <c r="K219" s="23">
        <f>'ЕФЕКТИВНІСТЬ 2018 рік'!U115</f>
        <v>0</v>
      </c>
      <c r="L219" s="114">
        <f>'ЕФЕКТИВНІСТЬ 2018 рік'!V115</f>
        <v>0</v>
      </c>
      <c r="M219" s="23" t="str">
        <f>'ЕФЕКТИВНІСТЬ 2018 рік'!W115</f>
        <v>ВВ</v>
      </c>
      <c r="N219" s="17">
        <f>'ЕФЕКТИВНІСТЬ 2018 рік'!X115</f>
        <v>0</v>
      </c>
    </row>
    <row r="220" spans="2:14" outlineLevel="1" x14ac:dyDescent="0.25">
      <c r="B220" s="2">
        <f>'ЕФЕКТИВНІСТЬ 2018 рік'!B116</f>
        <v>79</v>
      </c>
      <c r="C220" s="196" t="str">
        <f>'ЕФЕКТИВНІСТЬ 2018 рік'!C116</f>
        <v>Покровський районний суд Дніпропетровської області</v>
      </c>
      <c r="E220" s="189">
        <f>'ЕФЕКТИВНІСТЬ 2018 рік'!K116</f>
        <v>6892.3</v>
      </c>
      <c r="F220" s="190">
        <f>'ЕФЕКТИВНІСТЬ 2018 рік'!E116</f>
        <v>400.9</v>
      </c>
      <c r="G220" s="189">
        <f>'ЕФЕКТИВНІСТЬ 2018 рік'!N116</f>
        <v>3.9319999999999999</v>
      </c>
      <c r="H220" s="64">
        <f>'ЕФЕКТИВНІСТЬ 2018 рік'!R116</f>
        <v>-0.99</v>
      </c>
      <c r="I220" s="64">
        <f>'ЕФЕКТИВНІСТЬ 2018 рік'!Q116</f>
        <v>-1.2800000000000002</v>
      </c>
      <c r="K220" s="23">
        <f>'ЕФЕКТИВНІСТЬ 2018 рік'!U116</f>
        <v>0</v>
      </c>
      <c r="L220" s="114">
        <f>'ЕФЕКТИВНІСТЬ 2018 рік'!V116</f>
        <v>0</v>
      </c>
      <c r="M220" s="23" t="str">
        <f>'ЕФЕКТИВНІСТЬ 2018 рік'!W116</f>
        <v>ВВ</v>
      </c>
      <c r="N220" s="17">
        <f>'ЕФЕКТИВНІСТЬ 2018 рік'!X116</f>
        <v>0</v>
      </c>
    </row>
    <row r="221" spans="2:14" ht="24" outlineLevel="1" x14ac:dyDescent="0.25">
      <c r="B221" s="2">
        <f>'ЕФЕКТИВНІСТЬ 2018 рік'!B117</f>
        <v>80</v>
      </c>
      <c r="C221" s="196" t="str">
        <f>'ЕФЕКТИВНІСТЬ 2018 рік'!C117</f>
        <v>П'ятихатський районний суд Дніпропетровської області</v>
      </c>
      <c r="E221" s="189">
        <f>'ЕФЕКТИВНІСТЬ 2018 рік'!K117</f>
        <v>6336.6</v>
      </c>
      <c r="F221" s="190">
        <f>'ЕФЕКТИВНІСТЬ 2018 рік'!E117</f>
        <v>447.47</v>
      </c>
      <c r="G221" s="189">
        <f>'ЕФЕКТИВНІСТЬ 2018 рік'!N117</f>
        <v>3.7</v>
      </c>
      <c r="H221" s="64">
        <f>'ЕФЕКТИВНІСТЬ 2018 рік'!R117</f>
        <v>-0.62000000000000011</v>
      </c>
      <c r="I221" s="64">
        <f>'ЕФЕКТИВНІСТЬ 2018 рік'!Q117</f>
        <v>-1.19</v>
      </c>
      <c r="K221" s="23">
        <f>'ЕФЕКТИВНІСТЬ 2018 рік'!U117</f>
        <v>0</v>
      </c>
      <c r="L221" s="114">
        <f>'ЕФЕКТИВНІСТЬ 2018 рік'!V117</f>
        <v>0</v>
      </c>
      <c r="M221" s="23" t="str">
        <f>'ЕФЕКТИВНІСТЬ 2018 рік'!W117</f>
        <v>ВВ</v>
      </c>
      <c r="N221" s="17">
        <f>'ЕФЕКТИВНІСТЬ 2018 рік'!X117</f>
        <v>0</v>
      </c>
    </row>
    <row r="222" spans="2:14" outlineLevel="1" x14ac:dyDescent="0.25">
      <c r="B222" s="2">
        <f>'ЕФЕКТИВНІСТЬ 2018 рік'!B118</f>
        <v>81</v>
      </c>
      <c r="C222" s="196" t="str">
        <f>'ЕФЕКТИВНІСТЬ 2018 рік'!C118</f>
        <v>Саксаганський районний суд м.Кривого Рогу</v>
      </c>
      <c r="E222" s="189">
        <f>'ЕФЕКТИВНІСТЬ 2018 рік'!K118</f>
        <v>15994.5</v>
      </c>
      <c r="F222" s="190">
        <f>'ЕФЕКТИВНІСТЬ 2018 рік'!E118</f>
        <v>2081.02</v>
      </c>
      <c r="G222" s="189">
        <f>'ЕФЕКТИВНІСТЬ 2018 рік'!N118</f>
        <v>11.02</v>
      </c>
      <c r="H222" s="64">
        <f>'ЕФЕКТИВНІСТЬ 2018 рік'!R118</f>
        <v>0.33999999999999997</v>
      </c>
      <c r="I222" s="64">
        <f>'ЕФЕКТИВНІСТЬ 2018 рік'!Q118</f>
        <v>-1.17</v>
      </c>
      <c r="K222" s="23">
        <f>'ЕФЕКТИВНІСТЬ 2018 рік'!U118</f>
        <v>0</v>
      </c>
      <c r="L222" s="114">
        <f>'ЕФЕКТИВНІСТЬ 2018 рік'!V118</f>
        <v>0</v>
      </c>
      <c r="M222" s="23">
        <f>'ЕФЕКТИВНІСТЬ 2018 рік'!W118</f>
        <v>0</v>
      </c>
      <c r="N222" s="17" t="str">
        <f>'ЕФЕКТИВНІСТЬ 2018 рік'!X118</f>
        <v>ВА</v>
      </c>
    </row>
    <row r="223" spans="2:14" outlineLevel="1" x14ac:dyDescent="0.25">
      <c r="B223" s="2">
        <f>'ЕФЕКТИВНІСТЬ 2018 рік'!B119</f>
        <v>82</v>
      </c>
      <c r="C223" s="196" t="str">
        <f>'ЕФЕКТИВНІСТЬ 2018 рік'!C119</f>
        <v>Самарський районний суд м.Дніпропетровська</v>
      </c>
      <c r="E223" s="189">
        <f>'ЕФЕКТИВНІСТЬ 2018 рік'!K119</f>
        <v>16500.7</v>
      </c>
      <c r="F223" s="190">
        <f>'ЕФЕКТИВНІСТЬ 2018 рік'!E119</f>
        <v>1503.22</v>
      </c>
      <c r="G223" s="189">
        <f>'ЕФЕКТИВНІСТЬ 2018 рік'!N119</f>
        <v>7.6159999999999997</v>
      </c>
      <c r="H223" s="64">
        <f>'ЕФЕКТИВНІСТЬ 2018 рік'!R119</f>
        <v>0.09</v>
      </c>
      <c r="I223" s="64">
        <f>'ЕФЕКТИВНІСТЬ 2018 рік'!Q119</f>
        <v>-7.0000000000000048E-2</v>
      </c>
      <c r="K223" s="23">
        <f>'ЕФЕКТИВНІСТЬ 2018 рік'!U119</f>
        <v>0</v>
      </c>
      <c r="L223" s="114">
        <f>'ЕФЕКТИВНІСТЬ 2018 рік'!V119</f>
        <v>0</v>
      </c>
      <c r="M223" s="23">
        <f>'ЕФЕКТИВНІСТЬ 2018 рік'!W119</f>
        <v>0</v>
      </c>
      <c r="N223" s="17" t="str">
        <f>'ЕФЕКТИВНІСТЬ 2018 рік'!X119</f>
        <v>ВА</v>
      </c>
    </row>
    <row r="224" spans="2:14" ht="24" outlineLevel="1" x14ac:dyDescent="0.25">
      <c r="B224" s="2">
        <f>'ЕФЕКТИВНІСТЬ 2018 рік'!B120</f>
        <v>83</v>
      </c>
      <c r="C224" s="196" t="str">
        <f>'ЕФЕКТИВНІСТЬ 2018 рік'!C120</f>
        <v>Синельниківський міськрайонний суд Дніпропетровської області</v>
      </c>
      <c r="E224" s="189">
        <f>'ЕФЕКТИВНІСТЬ 2018 рік'!K120</f>
        <v>12385.5</v>
      </c>
      <c r="F224" s="190">
        <f>'ЕФЕКТИВНІСТЬ 2018 рік'!E120</f>
        <v>1090.96</v>
      </c>
      <c r="G224" s="189">
        <f>'ЕФЕКТИВНІСТЬ 2018 рік'!N120</f>
        <v>6.1360000000000001</v>
      </c>
      <c r="H224" s="64">
        <f>'ЕФЕКТИВНІСТЬ 2018 рік'!R120</f>
        <v>-0.06</v>
      </c>
      <c r="I224" s="64">
        <f>'ЕФЕКТИВНІСТЬ 2018 рік'!Q120</f>
        <v>-1.82</v>
      </c>
      <c r="K224" s="23">
        <f>'ЕФЕКТИВНІСТЬ 2018 рік'!U120</f>
        <v>0</v>
      </c>
      <c r="L224" s="114">
        <f>'ЕФЕКТИВНІСТЬ 2018 рік'!V120</f>
        <v>0</v>
      </c>
      <c r="M224" s="23" t="str">
        <f>'ЕФЕКТИВНІСТЬ 2018 рік'!W120</f>
        <v>ВВ</v>
      </c>
      <c r="N224" s="17">
        <f>'ЕФЕКТИВНІСТЬ 2018 рік'!X120</f>
        <v>0</v>
      </c>
    </row>
    <row r="225" spans="2:14" ht="24" outlineLevel="1" x14ac:dyDescent="0.25">
      <c r="B225" s="2">
        <f>'ЕФЕКТИВНІСТЬ 2018 рік'!B121</f>
        <v>84</v>
      </c>
      <c r="C225" s="196" t="str">
        <f>'ЕФЕКТИВНІСТЬ 2018 рік'!C121</f>
        <v>Солонянський районний суд Дніпропетровської області</v>
      </c>
      <c r="E225" s="189">
        <f>'ЕФЕКТИВНІСТЬ 2018 рік'!K121</f>
        <v>5788</v>
      </c>
      <c r="F225" s="190">
        <f>'ЕФЕКТИВНІСТЬ 2018 рік'!E121</f>
        <v>432.78</v>
      </c>
      <c r="G225" s="189">
        <f>'ЕФЕКТИВНІСТЬ 2018 рік'!N121</f>
        <v>2.6280000000000001</v>
      </c>
      <c r="H225" s="64">
        <f>'ЕФЕКТИВНІСТЬ 2018 рік'!R121</f>
        <v>-0.31</v>
      </c>
      <c r="I225" s="64">
        <f>'ЕФЕКТИВНІСТЬ 2018 рік'!Q121</f>
        <v>-3.67</v>
      </c>
      <c r="K225" s="23">
        <f>'ЕФЕКТИВНІСТЬ 2018 рік'!U121</f>
        <v>0</v>
      </c>
      <c r="L225" s="114">
        <f>'ЕФЕКТИВНІСТЬ 2018 рік'!V121</f>
        <v>0</v>
      </c>
      <c r="M225" s="23" t="str">
        <f>'ЕФЕКТИВНІСТЬ 2018 рік'!W121</f>
        <v>ВВ</v>
      </c>
      <c r="N225" s="17">
        <f>'ЕФЕКТИВНІСТЬ 2018 рік'!X121</f>
        <v>0</v>
      </c>
    </row>
    <row r="226" spans="2:14" outlineLevel="1" x14ac:dyDescent="0.25">
      <c r="B226" s="2">
        <f>'ЕФЕКТИВНІСТЬ 2018 рік'!B122</f>
        <v>85</v>
      </c>
      <c r="C226" s="196" t="str">
        <f>'ЕФЕКТИВНІСТЬ 2018 рік'!C122</f>
        <v>Софіївський районний суд Дніпропетровської області </v>
      </c>
      <c r="E226" s="189">
        <f>'ЕФЕКТИВНІСТЬ 2018 рік'!K122</f>
        <v>6242.4</v>
      </c>
      <c r="F226" s="190">
        <f>'ЕФЕКТИВНІСТЬ 2018 рік'!E122</f>
        <v>339.02</v>
      </c>
      <c r="G226" s="189">
        <f>'ЕФЕКТИВНІСТЬ 2018 рік'!N122</f>
        <v>2.02</v>
      </c>
      <c r="H226" s="64">
        <f>'ЕФЕКТИВНІСТЬ 2018 рік'!R122</f>
        <v>-0.74</v>
      </c>
      <c r="I226" s="64">
        <f>'ЕФЕКТИВНІСТЬ 2018 рік'!Q122</f>
        <v>-1.5899999999999999</v>
      </c>
      <c r="K226" s="23">
        <f>'ЕФЕКТИВНІСТЬ 2018 рік'!U122</f>
        <v>0</v>
      </c>
      <c r="L226" s="114">
        <f>'ЕФЕКТИВНІСТЬ 2018 рік'!V122</f>
        <v>0</v>
      </c>
      <c r="M226" s="23" t="str">
        <f>'ЕФЕКТИВНІСТЬ 2018 рік'!W122</f>
        <v>ВВ</v>
      </c>
      <c r="N226" s="17">
        <f>'ЕФЕКТИВНІСТЬ 2018 рік'!X122</f>
        <v>0</v>
      </c>
    </row>
    <row r="227" spans="2:14" outlineLevel="1" x14ac:dyDescent="0.25">
      <c r="B227" s="2">
        <f>'ЕФЕКТИВНІСТЬ 2018 рік'!B123</f>
        <v>86</v>
      </c>
      <c r="C227" s="196" t="str">
        <f>'ЕФЕКТИВНІСТЬ 2018 рік'!C123</f>
        <v>Тернівський міський суд Дніпропетровської області</v>
      </c>
      <c r="E227" s="189">
        <f>'ЕФЕКТИВНІСТЬ 2018 рік'!K123</f>
        <v>7526.2</v>
      </c>
      <c r="F227" s="190">
        <f>'ЕФЕКТИВНІСТЬ 2018 рік'!E123</f>
        <v>493.09</v>
      </c>
      <c r="G227" s="189">
        <f>'ЕФЕКТИВНІСТЬ 2018 рік'!N123</f>
        <v>2.8959999999999999</v>
      </c>
      <c r="H227" s="64">
        <f>'ЕФЕКТИВНІСТЬ 2018 рік'!R123</f>
        <v>-0.45</v>
      </c>
      <c r="I227" s="64">
        <f>'ЕФЕКТИВНІСТЬ 2018 рік'!Q123</f>
        <v>-1.05</v>
      </c>
      <c r="K227" s="23">
        <f>'ЕФЕКТИВНІСТЬ 2018 рік'!U123</f>
        <v>0</v>
      </c>
      <c r="L227" s="114">
        <f>'ЕФЕКТИВНІСТЬ 2018 рік'!V123</f>
        <v>0</v>
      </c>
      <c r="M227" s="23" t="str">
        <f>'ЕФЕКТИВНІСТЬ 2018 рік'!W123</f>
        <v>ВВ</v>
      </c>
      <c r="N227" s="17">
        <f>'ЕФЕКТИВНІСТЬ 2018 рік'!X123</f>
        <v>0</v>
      </c>
    </row>
    <row r="228" spans="2:14" outlineLevel="1" x14ac:dyDescent="0.25">
      <c r="B228" s="2">
        <f>'ЕФЕКТИВНІСТЬ 2018 рік'!B124</f>
        <v>87</v>
      </c>
      <c r="C228" s="196" t="str">
        <f>'ЕФЕКТИВНІСТЬ 2018 рік'!C124</f>
        <v>Тернівський районний суд м.Кривого Рогу</v>
      </c>
      <c r="E228" s="189">
        <f>'ЕФЕКТИВНІСТЬ 2018 рік'!K124</f>
        <v>14528.1</v>
      </c>
      <c r="F228" s="190">
        <f>'ЕФЕКТИВНІСТЬ 2018 рік'!E124</f>
        <v>1519.35</v>
      </c>
      <c r="G228" s="189">
        <f>'ЕФЕКТИВНІСТЬ 2018 рік'!N124</f>
        <v>7.6440000000000001</v>
      </c>
      <c r="H228" s="64">
        <f>'ЕФЕКТИВНІСТЬ 2018 рік'!R124</f>
        <v>0.23</v>
      </c>
      <c r="I228" s="64">
        <f>'ЕФЕКТИВНІСТЬ 2018 рік'!Q124</f>
        <v>-2.08</v>
      </c>
      <c r="K228" s="23">
        <f>'ЕФЕКТИВНІСТЬ 2018 рік'!U124</f>
        <v>0</v>
      </c>
      <c r="L228" s="114">
        <f>'ЕФЕКТИВНІСТЬ 2018 рік'!V124</f>
        <v>0</v>
      </c>
      <c r="M228" s="23">
        <f>'ЕФЕКТИВНІСТЬ 2018 рік'!W124</f>
        <v>0</v>
      </c>
      <c r="N228" s="17" t="str">
        <f>'ЕФЕКТИВНІСТЬ 2018 рік'!X124</f>
        <v>ВА</v>
      </c>
    </row>
    <row r="229" spans="2:14" ht="24" outlineLevel="1" x14ac:dyDescent="0.25">
      <c r="B229" s="2">
        <f>'ЕФЕКТИВНІСТЬ 2018 рік'!B125</f>
        <v>88</v>
      </c>
      <c r="C229" s="196" t="str">
        <f>'ЕФЕКТИВНІСТЬ 2018 рік'!C125</f>
        <v>Томаківський районний суд Дніпропетровської області</v>
      </c>
      <c r="E229" s="189">
        <f>'ЕФЕКТИВНІСТЬ 2018 рік'!K125</f>
        <v>8361.2999999999993</v>
      </c>
      <c r="F229" s="190">
        <f>'ЕФЕКТИВНІСТЬ 2018 рік'!E125</f>
        <v>420.55</v>
      </c>
      <c r="G229" s="189">
        <f>'ЕФЕКТИВНІСТЬ 2018 рік'!N125</f>
        <v>2.8559999999999999</v>
      </c>
      <c r="H229" s="64">
        <f>'ЕФЕКТИВНІСТЬ 2018 рік'!R125</f>
        <v>-0.99</v>
      </c>
      <c r="I229" s="64">
        <f>'ЕФЕКТИВНІСТЬ 2018 рік'!Q125</f>
        <v>0.15000000000000002</v>
      </c>
      <c r="K229" s="23" t="str">
        <f>'ЕФЕКТИВНІСТЬ 2018 рік'!U125</f>
        <v>АВ</v>
      </c>
      <c r="L229" s="114">
        <f>'ЕФЕКТИВНІСТЬ 2018 рік'!V125</f>
        <v>0</v>
      </c>
      <c r="M229" s="23">
        <f>'ЕФЕКТИВНІСТЬ 2018 рік'!W125</f>
        <v>0</v>
      </c>
      <c r="N229" s="17">
        <f>'ЕФЕКТИВНІСТЬ 2018 рік'!X125</f>
        <v>0</v>
      </c>
    </row>
    <row r="230" spans="2:14" ht="24" outlineLevel="1" x14ac:dyDescent="0.25">
      <c r="B230" s="2">
        <f>'ЕФЕКТИВНІСТЬ 2018 рік'!B126</f>
        <v>89</v>
      </c>
      <c r="C230" s="196" t="str">
        <f>'ЕФЕКТИВНІСТЬ 2018 рік'!C126</f>
        <v>Царичанський районний суд Дніпропетровської області</v>
      </c>
      <c r="E230" s="189">
        <f>'ЕФЕКТИВНІСТЬ 2018 рік'!K126</f>
        <v>6185.7</v>
      </c>
      <c r="F230" s="190">
        <f>'ЕФЕКТИВНІСТЬ 2018 рік'!E126</f>
        <v>1170.69</v>
      </c>
      <c r="G230" s="189">
        <f>'ЕФЕКТИВНІСТЬ 2018 рік'!N126</f>
        <v>2.2679999999999998</v>
      </c>
      <c r="H230" s="64">
        <f>'ЕФЕКТИВНІСТЬ 2018 рік'!R126</f>
        <v>2.34</v>
      </c>
      <c r="I230" s="64">
        <f>'ЕФЕКТИВНІСТЬ 2018 рік'!Q126</f>
        <v>3.0000000000000027E-2</v>
      </c>
      <c r="K230" s="23">
        <f>'ЕФЕКТИВНІСТЬ 2018 рік'!U126</f>
        <v>0</v>
      </c>
      <c r="L230" s="114" t="str">
        <f>'ЕФЕКТИВНІСТЬ 2018 рік'!V126</f>
        <v>АА</v>
      </c>
      <c r="M230" s="23">
        <f>'ЕФЕКТИВНІСТЬ 2018 рік'!W126</f>
        <v>0</v>
      </c>
      <c r="N230" s="17">
        <f>'ЕФЕКТИВНІСТЬ 2018 рік'!X126</f>
        <v>0</v>
      </c>
    </row>
    <row r="231" spans="2:14" outlineLevel="1" x14ac:dyDescent="0.25">
      <c r="B231" s="2">
        <f>'ЕФЕКТИВНІСТЬ 2018 рік'!B127</f>
        <v>90</v>
      </c>
      <c r="C231" s="196" t="str">
        <f>'ЕФЕКТИВНІСТЬ 2018 рік'!C127</f>
        <v>Центрально-Міський районний суд м. Кривого Рогу</v>
      </c>
      <c r="E231" s="189">
        <f>'ЕФЕКТИВНІСТЬ 2018 рік'!K127</f>
        <v>12982.2</v>
      </c>
      <c r="F231" s="190">
        <f>'ЕФЕКТИВНІСТЬ 2018 рік'!E127</f>
        <v>1643.44</v>
      </c>
      <c r="G231" s="189">
        <f>'ЕФЕКТИВНІСТЬ 2018 рік'!N127</f>
        <v>5.7240000000000002</v>
      </c>
      <c r="H231" s="64">
        <f>'ЕФЕКТИВНІСТЬ 2018 рік'!R127</f>
        <v>0.85999999999999988</v>
      </c>
      <c r="I231" s="64">
        <f>'ЕФЕКТИВНІСТЬ 2018 рік'!Q127</f>
        <v>-3.12</v>
      </c>
      <c r="K231" s="23">
        <f>'ЕФЕКТИВНІСТЬ 2018 рік'!U127</f>
        <v>0</v>
      </c>
      <c r="L231" s="114">
        <f>'ЕФЕКТИВНІСТЬ 2018 рік'!V127</f>
        <v>0</v>
      </c>
      <c r="M231" s="23">
        <f>'ЕФЕКТИВНІСТЬ 2018 рік'!W127</f>
        <v>0</v>
      </c>
      <c r="N231" s="17" t="str">
        <f>'ЕФЕКТИВНІСТЬ 2018 рік'!X127</f>
        <v>ВА</v>
      </c>
    </row>
    <row r="232" spans="2:14" ht="24" outlineLevel="1" x14ac:dyDescent="0.25">
      <c r="B232" s="2">
        <f>'ЕФЕКТИВНІСТЬ 2018 рік'!B128</f>
        <v>91</v>
      </c>
      <c r="C232" s="196" t="str">
        <f>'ЕФЕКТИВНІСТЬ 2018 рік'!C128</f>
        <v>Широківський районний суд Дніпропетровської області</v>
      </c>
      <c r="E232" s="189">
        <f>'ЕФЕКТИВНІСТЬ 2018 рік'!K128</f>
        <v>5400.7</v>
      </c>
      <c r="F232" s="190">
        <f>'ЕФЕКТИВНІСТЬ 2018 рік'!E128</f>
        <v>104.16</v>
      </c>
      <c r="G232" s="189">
        <f>'ЕФЕКТИВНІСТЬ 2018 рік'!N128</f>
        <v>1.8879999999999999</v>
      </c>
      <c r="H232" s="64">
        <f>'ЕФЕКТИВНІСТЬ 2018 рік'!R128</f>
        <v>-0.7</v>
      </c>
      <c r="I232" s="64">
        <f>'ЕФЕКТИВНІСТЬ 2018 рік'!Q128</f>
        <v>-14.42</v>
      </c>
      <c r="K232" s="23">
        <f>'ЕФЕКТИВНІСТЬ 2018 рік'!U128</f>
        <v>0</v>
      </c>
      <c r="L232" s="114">
        <f>'ЕФЕКТИВНІСТЬ 2018 рік'!V128</f>
        <v>0</v>
      </c>
      <c r="M232" s="23" t="str">
        <f>'ЕФЕКТИВНІСТЬ 2018 рік'!W128</f>
        <v>ВВ</v>
      </c>
      <c r="N232" s="17">
        <f>'ЕФЕКТИВНІСТЬ 2018 рік'!X128</f>
        <v>0</v>
      </c>
    </row>
    <row r="233" spans="2:14" outlineLevel="1" x14ac:dyDescent="0.25">
      <c r="B233" s="2">
        <f>'ЕФЕКТИВНІСТЬ 2018 рік'!B129</f>
        <v>92</v>
      </c>
      <c r="C233" s="196" t="str">
        <f>'ЕФЕКТИВНІСТЬ 2018 рік'!C129</f>
        <v>Юр'ївський районний суд Дніпропетровської області</v>
      </c>
      <c r="E233" s="189">
        <f>'ЕФЕКТИВНІСТЬ 2018 рік'!K129</f>
        <v>8362.5</v>
      </c>
      <c r="F233" s="190">
        <f>'ЕФЕКТИВНІСТЬ 2018 рік'!E129</f>
        <v>170.57</v>
      </c>
      <c r="G233" s="189">
        <f>'ЕФЕКТИВНІСТЬ 2018 рік'!N129</f>
        <v>4.444</v>
      </c>
      <c r="H233" s="64">
        <f>'ЕФЕКТИВНІСТЬ 2018 рік'!R129</f>
        <v>-4.2</v>
      </c>
      <c r="I233" s="64">
        <f>'ЕФЕКТИВНІСТЬ 2018 рік'!Q129</f>
        <v>0.19</v>
      </c>
      <c r="K233" s="23" t="str">
        <f>'ЕФЕКТИВНІСТЬ 2018 рік'!U129</f>
        <v>АВ</v>
      </c>
      <c r="L233" s="114">
        <f>'ЕФЕКТИВНІСТЬ 2018 рік'!V129</f>
        <v>0</v>
      </c>
      <c r="M233" s="23">
        <f>'ЕФЕКТИВНІСТЬ 2018 рік'!W129</f>
        <v>0</v>
      </c>
      <c r="N233" s="17">
        <f>'ЕФЕКТИВНІСТЬ 2018 рік'!X129</f>
        <v>0</v>
      </c>
    </row>
    <row r="234" spans="2:14" x14ac:dyDescent="0.25">
      <c r="C234" s="222" t="s">
        <v>696</v>
      </c>
      <c r="D234" s="222"/>
      <c r="E234" s="222"/>
      <c r="F234" s="77"/>
      <c r="G234" s="77"/>
      <c r="H234" s="77"/>
      <c r="I234" s="77"/>
      <c r="K234" s="77"/>
      <c r="L234" s="77"/>
      <c r="M234" s="77"/>
      <c r="N234" s="77"/>
    </row>
    <row r="235" spans="2:14" outlineLevel="1" x14ac:dyDescent="0.25">
      <c r="B235" s="2">
        <f>'ЕФЕКТИВНІСТЬ 2018 рік'!B130</f>
        <v>93</v>
      </c>
      <c r="C235" s="196" t="str">
        <f>'ЕФЕКТИВНІСТЬ 2018 рік'!C130</f>
        <v>Артемівський міськрайонний суд Донецької області</v>
      </c>
      <c r="E235" s="189">
        <f>'ЕФЕКТИВНІСТЬ 2018 рік'!K130</f>
        <v>24604.2</v>
      </c>
      <c r="F235" s="190">
        <f>'ЕФЕКТИВНІСТЬ 2018 рік'!E130</f>
        <v>2935.05</v>
      </c>
      <c r="G235" s="189">
        <f>'ЕФЕКТИВНІСТЬ 2018 рік'!N130</f>
        <v>14.976000000000001</v>
      </c>
      <c r="H235" s="64">
        <f>'ЕФЕКТИВНІСТЬ 2018 рік'!R130</f>
        <v>0.31</v>
      </c>
      <c r="I235" s="64">
        <f>'ЕФЕКТИВНІСТЬ 2018 рік'!Q130</f>
        <v>-0.64999999999999991</v>
      </c>
      <c r="K235" s="23">
        <f>'ЕФЕКТИВНІСТЬ 2018 рік'!U130</f>
        <v>0</v>
      </c>
      <c r="L235" s="114">
        <f>'ЕФЕКТИВНІСТЬ 2018 рік'!V130</f>
        <v>0</v>
      </c>
      <c r="M235" s="23">
        <f>'ЕФЕКТИВНІСТЬ 2018 рік'!W130</f>
        <v>0</v>
      </c>
      <c r="N235" s="17" t="str">
        <f>'ЕФЕКТИВНІСТЬ 2018 рік'!X130</f>
        <v>ВА</v>
      </c>
    </row>
    <row r="236" spans="2:14" ht="24" outlineLevel="1" x14ac:dyDescent="0.25">
      <c r="B236" s="2">
        <f>'ЕФЕКТИВНІСТЬ 2018 рік'!B131</f>
        <v>94</v>
      </c>
      <c r="C236" s="196" t="str">
        <f>'ЕФЕКТИВНІСТЬ 2018 рік'!C131</f>
        <v>Великоновосілківський районний суд Донецької області</v>
      </c>
      <c r="E236" s="189">
        <f>'ЕФЕКТИВНІСТЬ 2018 рік'!K131</f>
        <v>9080.6</v>
      </c>
      <c r="F236" s="190">
        <f>'ЕФЕКТИВНІСТЬ 2018 рік'!E131</f>
        <v>628.83000000000004</v>
      </c>
      <c r="G236" s="189">
        <f>'ЕФЕКТИВНІСТЬ 2018 рік'!N131</f>
        <v>3.976</v>
      </c>
      <c r="H236" s="64">
        <f>'ЕФЕКТИВНІСТЬ 2018 рік'!R131</f>
        <v>-0.44</v>
      </c>
      <c r="I236" s="64">
        <f>'ЕФЕКТИВНІСТЬ 2018 рік'!Q131</f>
        <v>-0.27</v>
      </c>
      <c r="K236" s="23">
        <f>'ЕФЕКТИВНІСТЬ 2018 рік'!U131</f>
        <v>0</v>
      </c>
      <c r="L236" s="114">
        <f>'ЕФЕКТИВНІСТЬ 2018 рік'!V131</f>
        <v>0</v>
      </c>
      <c r="M236" s="23" t="str">
        <f>'ЕФЕКТИВНІСТЬ 2018 рік'!W131</f>
        <v>ВВ</v>
      </c>
      <c r="N236" s="17">
        <f>'ЕФЕКТИВНІСТЬ 2018 рік'!X131</f>
        <v>0</v>
      </c>
    </row>
    <row r="237" spans="2:14" outlineLevel="1" x14ac:dyDescent="0.25">
      <c r="B237" s="2">
        <f>'ЕФЕКТИВНІСТЬ 2018 рік'!B132</f>
        <v>95</v>
      </c>
      <c r="C237" s="196" t="str">
        <f>'ЕФЕКТИВНІСТЬ 2018 рік'!C132</f>
        <v>Волноваський районний суд Донецької області</v>
      </c>
      <c r="E237" s="189">
        <f>'ЕФЕКТИВНІСТЬ 2018 рік'!K132</f>
        <v>12447.2</v>
      </c>
      <c r="F237" s="190">
        <f>'ЕФЕКТИВНІСТЬ 2018 рік'!E132</f>
        <v>1724.84</v>
      </c>
      <c r="G237" s="189">
        <f>'ЕФЕКТИВНІСТЬ 2018 рік'!N132</f>
        <v>5.0199999999999996</v>
      </c>
      <c r="H237" s="64">
        <f>'ЕФЕКТИВНІСТЬ 2018 рік'!R132</f>
        <v>1.23</v>
      </c>
      <c r="I237" s="64">
        <f>'ЕФЕКТИВНІСТЬ 2018 рік'!Q132</f>
        <v>-1.25</v>
      </c>
      <c r="K237" s="23">
        <f>'ЕФЕКТИВНІСТЬ 2018 рік'!U132</f>
        <v>0</v>
      </c>
      <c r="L237" s="114">
        <f>'ЕФЕКТИВНІСТЬ 2018 рік'!V132</f>
        <v>0</v>
      </c>
      <c r="M237" s="23">
        <f>'ЕФЕКТИВНІСТЬ 2018 рік'!W132</f>
        <v>0</v>
      </c>
      <c r="N237" s="17" t="str">
        <f>'ЕФЕКТИВНІСТЬ 2018 рік'!X132</f>
        <v>ВА</v>
      </c>
    </row>
    <row r="238" spans="2:14" outlineLevel="1" x14ac:dyDescent="0.25">
      <c r="B238" s="2">
        <f>'ЕФЕКТИВНІСТЬ 2018 рік'!B133</f>
        <v>96</v>
      </c>
      <c r="C238" s="196" t="str">
        <f>'ЕФЕКТИВНІСТЬ 2018 рік'!C133</f>
        <v>Володарський районний суд Донецької області</v>
      </c>
      <c r="E238" s="189">
        <f>'ЕФЕКТИВНІСТЬ 2018 рік'!K133</f>
        <v>6275</v>
      </c>
      <c r="F238" s="190">
        <f>'ЕФЕКТИВНІСТЬ 2018 рік'!E133</f>
        <v>453.96</v>
      </c>
      <c r="G238" s="189">
        <f>'ЕФЕКТИВНІСТЬ 2018 рік'!N133</f>
        <v>4.024</v>
      </c>
      <c r="H238" s="64">
        <f>'ЕФЕКТИВНІСТЬ 2018 рік'!R133</f>
        <v>-0.62</v>
      </c>
      <c r="I238" s="64">
        <f>'ЕФЕКТИВНІСТЬ 2018 рік'!Q133</f>
        <v>-1.1000000000000001</v>
      </c>
      <c r="K238" s="23">
        <f>'ЕФЕКТИВНІСТЬ 2018 рік'!U133</f>
        <v>0</v>
      </c>
      <c r="L238" s="114">
        <f>'ЕФЕКТИВНІСТЬ 2018 рік'!V133</f>
        <v>0</v>
      </c>
      <c r="M238" s="23" t="str">
        <f>'ЕФЕКТИВНІСТЬ 2018 рік'!W133</f>
        <v>ВВ</v>
      </c>
      <c r="N238" s="17">
        <f>'ЕФЕКТИВНІСТЬ 2018 рік'!X133</f>
        <v>0</v>
      </c>
    </row>
    <row r="239" spans="2:14" outlineLevel="1" x14ac:dyDescent="0.25">
      <c r="B239" s="2">
        <f>'ЕФЕКТИВНІСТЬ 2018 рік'!B134</f>
        <v>97</v>
      </c>
      <c r="C239" s="196" t="str">
        <f>'ЕФЕКТИВНІСТЬ 2018 рік'!C134</f>
        <v>Вугледарський міський суд Донецької області</v>
      </c>
      <c r="E239" s="189">
        <f>'ЕФЕКТИВНІСТЬ 2018 рік'!K134</f>
        <v>4505.8999999999996</v>
      </c>
      <c r="F239" s="190">
        <f>'ЕФЕКТИВНІСТЬ 2018 рік'!E134</f>
        <v>169.94</v>
      </c>
      <c r="G239" s="189">
        <f>'ЕФЕКТИВНІСТЬ 2018 рік'!N134</f>
        <v>2</v>
      </c>
      <c r="H239" s="64">
        <f>'ЕФЕКТИВНІСТЬ 2018 рік'!R134</f>
        <v>-1.93</v>
      </c>
      <c r="I239" s="64">
        <f>'ЕФЕКТИВНІСТЬ 2018 рік'!Q134</f>
        <v>-5.07</v>
      </c>
      <c r="K239" s="23">
        <f>'ЕФЕКТИВНІСТЬ 2018 рік'!U134</f>
        <v>0</v>
      </c>
      <c r="L239" s="114">
        <f>'ЕФЕКТИВНІСТЬ 2018 рік'!V134</f>
        <v>0</v>
      </c>
      <c r="M239" s="23" t="str">
        <f>'ЕФЕКТИВНІСТЬ 2018 рік'!W134</f>
        <v>ВВ</v>
      </c>
      <c r="N239" s="17">
        <f>'ЕФЕКТИВНІСТЬ 2018 рік'!X134</f>
        <v>0</v>
      </c>
    </row>
    <row r="240" spans="2:14" outlineLevel="1" x14ac:dyDescent="0.25">
      <c r="B240" s="2">
        <f>'ЕФЕКТИВНІСТЬ 2018 рік'!B135</f>
        <v>98</v>
      </c>
      <c r="C240" s="196" t="str">
        <f>'ЕФЕКТИВНІСТЬ 2018 рік'!C135</f>
        <v>Дзержинський міський суд Донецької області</v>
      </c>
      <c r="E240" s="189">
        <f>'ЕФЕКТИВНІСТЬ 2018 рік'!K135</f>
        <v>16097.5</v>
      </c>
      <c r="F240" s="190">
        <f>'ЕФЕКТИВНІСТЬ 2018 рік'!E135</f>
        <v>1428.65</v>
      </c>
      <c r="G240" s="189">
        <f>'ЕФЕКТИВНІСТЬ 2018 рік'!N135</f>
        <v>8.9600000000000009</v>
      </c>
      <c r="H240" s="64">
        <f>'ЕФЕКТИВНІСТЬ 2018 рік'!R135</f>
        <v>-0.15</v>
      </c>
      <c r="I240" s="64">
        <f>'ЕФЕКТИВНІСТЬ 2018 рік'!Q135</f>
        <v>-0.22000000000000006</v>
      </c>
      <c r="K240" s="23">
        <f>'ЕФЕКТИВНІСТЬ 2018 рік'!U135</f>
        <v>0</v>
      </c>
      <c r="L240" s="114">
        <f>'ЕФЕКТИВНІСТЬ 2018 рік'!V135</f>
        <v>0</v>
      </c>
      <c r="M240" s="23" t="str">
        <f>'ЕФЕКТИВНІСТЬ 2018 рік'!W135</f>
        <v>ВВ</v>
      </c>
      <c r="N240" s="17">
        <f>'ЕФЕКТИВНІСТЬ 2018 рік'!X135</f>
        <v>0</v>
      </c>
    </row>
    <row r="241" spans="2:14" outlineLevel="1" x14ac:dyDescent="0.25">
      <c r="B241" s="2">
        <f>'ЕФЕКТИВНІСТЬ 2018 рік'!B136</f>
        <v>99</v>
      </c>
      <c r="C241" s="196" t="str">
        <f>'ЕФЕКТИВНІСТЬ 2018 рік'!C136</f>
        <v>Димитровський міський суд Донецької області</v>
      </c>
      <c r="E241" s="189">
        <f>'ЕФЕКТИВНІСТЬ 2018 рік'!K136</f>
        <v>9083</v>
      </c>
      <c r="F241" s="190">
        <f>'ЕФЕКТИВНІСТЬ 2018 рік'!E136</f>
        <v>985.62</v>
      </c>
      <c r="G241" s="189">
        <f>'ЕФЕКТИВНІСТЬ 2018 рік'!N136</f>
        <v>6</v>
      </c>
      <c r="H241" s="64">
        <f>'ЕФЕКТИВНІСТЬ 2018 рік'!R136</f>
        <v>7.0000000000000007E-2</v>
      </c>
      <c r="I241" s="64">
        <f>'ЕФЕКТИВНІСТЬ 2018 рік'!Q136</f>
        <v>-0.10999999999999996</v>
      </c>
      <c r="K241" s="23">
        <f>'ЕФЕКТИВНІСТЬ 2018 рік'!U136</f>
        <v>0</v>
      </c>
      <c r="L241" s="114">
        <f>'ЕФЕКТИВНІСТЬ 2018 рік'!V136</f>
        <v>0</v>
      </c>
      <c r="M241" s="23">
        <f>'ЕФЕКТИВНІСТЬ 2018 рік'!W136</f>
        <v>0</v>
      </c>
      <c r="N241" s="17" t="str">
        <f>'ЕФЕКТИВНІСТЬ 2018 рік'!X136</f>
        <v>ВА</v>
      </c>
    </row>
    <row r="242" spans="2:14" outlineLevel="1" x14ac:dyDescent="0.25">
      <c r="B242" s="2">
        <f>'ЕФЕКТИВНІСТЬ 2018 рік'!B137</f>
        <v>100</v>
      </c>
      <c r="C242" s="196" t="str">
        <f>'ЕФЕКТИВНІСТЬ 2018 рік'!C137</f>
        <v>Добропільський міськрайонний суд Донецької області</v>
      </c>
      <c r="E242" s="189">
        <f>'ЕФЕКТИВНІСТЬ 2018 рік'!K137</f>
        <v>16610.900000000001</v>
      </c>
      <c r="F242" s="190">
        <f>'ЕФЕКТИВНІСТЬ 2018 рік'!E137</f>
        <v>1252.44</v>
      </c>
      <c r="G242" s="189">
        <f>'ЕФЕКТИВНІСТЬ 2018 рік'!N137</f>
        <v>9.9879999999999995</v>
      </c>
      <c r="H242" s="64">
        <f>'ЕФЕКТИВНІСТЬ 2018 рік'!R137</f>
        <v>-0.52</v>
      </c>
      <c r="I242" s="64">
        <f>'ЕФЕКТИВНІСТЬ 2018 рік'!Q137</f>
        <v>-1.0900000000000001</v>
      </c>
      <c r="K242" s="23">
        <f>'ЕФЕКТИВНІСТЬ 2018 рік'!U137</f>
        <v>0</v>
      </c>
      <c r="L242" s="114">
        <f>'ЕФЕКТИВНІСТЬ 2018 рік'!V137</f>
        <v>0</v>
      </c>
      <c r="M242" s="23" t="str">
        <f>'ЕФЕКТИВНІСТЬ 2018 рік'!W137</f>
        <v>ВВ</v>
      </c>
      <c r="N242" s="17">
        <f>'ЕФЕКТИВНІСТЬ 2018 рік'!X137</f>
        <v>0</v>
      </c>
    </row>
    <row r="243" spans="2:14" outlineLevel="1" x14ac:dyDescent="0.25">
      <c r="B243" s="2">
        <f>'ЕФЕКТИВНІСТЬ 2018 рік'!B138</f>
        <v>101</v>
      </c>
      <c r="C243" s="196" t="str">
        <f>'ЕФЕКТИВНІСТЬ 2018 рік'!C138</f>
        <v>Дружківський міський суд Донецької області</v>
      </c>
      <c r="E243" s="189">
        <f>'ЕФЕКТИВНІСТЬ 2018 рік'!K138</f>
        <v>13509</v>
      </c>
      <c r="F243" s="190">
        <f>'ЕФЕКТИВНІСТЬ 2018 рік'!E138</f>
        <v>1252.3</v>
      </c>
      <c r="G243" s="189">
        <f>'ЕФЕКТИВНІСТЬ 2018 рік'!N138</f>
        <v>7</v>
      </c>
      <c r="H243" s="64">
        <f>'ЕФЕКТИВНІСТЬ 2018 рік'!R138</f>
        <v>9.9999999999999985E-3</v>
      </c>
      <c r="I243" s="64">
        <f>'ЕФЕКТИВНІСТЬ 2018 рік'!Q138</f>
        <v>-4.13</v>
      </c>
      <c r="K243" s="23">
        <f>'ЕФЕКТИВНІСТЬ 2018 рік'!U138</f>
        <v>0</v>
      </c>
      <c r="L243" s="114">
        <f>'ЕФЕКТИВНІСТЬ 2018 рік'!V138</f>
        <v>0</v>
      </c>
      <c r="M243" s="23">
        <f>'ЕФЕКТИВНІСТЬ 2018 рік'!W138</f>
        <v>0</v>
      </c>
      <c r="N243" s="17" t="str">
        <f>'ЕФЕКТИВНІСТЬ 2018 рік'!X138</f>
        <v>ВА</v>
      </c>
    </row>
    <row r="244" spans="2:14" outlineLevel="1" x14ac:dyDescent="0.25">
      <c r="B244" s="2">
        <f>'ЕФЕКТИВНІСТЬ 2018 рік'!B139</f>
        <v>102</v>
      </c>
      <c r="C244" s="196" t="str">
        <f>'ЕФЕКТИВНІСТЬ 2018 рік'!C139</f>
        <v>Жовтневий районний суд  м.Маріуполя</v>
      </c>
      <c r="E244" s="189">
        <f>'ЕФЕКТИВНІСТЬ 2018 рік'!K139</f>
        <v>20997.7</v>
      </c>
      <c r="F244" s="190">
        <f>'ЕФЕКТИВНІСТЬ 2018 рік'!E139</f>
        <v>3047.39</v>
      </c>
      <c r="G244" s="189">
        <f>'ЕФЕКТИВНІСТЬ 2018 рік'!N139</f>
        <v>15.023999999999999</v>
      </c>
      <c r="H244" s="64">
        <f>'ЕФЕКТИВНІСТЬ 2018 рік'!R139</f>
        <v>0.49</v>
      </c>
      <c r="I244" s="64">
        <f>'ЕФЕКТИВНІСТЬ 2018 рік'!Q139</f>
        <v>-0.62</v>
      </c>
      <c r="K244" s="23">
        <f>'ЕФЕКТИВНІСТЬ 2018 рік'!U139</f>
        <v>0</v>
      </c>
      <c r="L244" s="114">
        <f>'ЕФЕКТИВНІСТЬ 2018 рік'!V139</f>
        <v>0</v>
      </c>
      <c r="M244" s="23">
        <f>'ЕФЕКТИВНІСТЬ 2018 рік'!W139</f>
        <v>0</v>
      </c>
      <c r="N244" s="17" t="str">
        <f>'ЕФЕКТИВНІСТЬ 2018 рік'!X139</f>
        <v>ВА</v>
      </c>
    </row>
    <row r="245" spans="2:14" outlineLevel="1" x14ac:dyDescent="0.25">
      <c r="B245" s="2">
        <f>'ЕФЕКТИВНІСТЬ 2018 рік'!B140</f>
        <v>103</v>
      </c>
      <c r="C245" s="196" t="str">
        <f>'ЕФЕКТИВНІСТЬ 2018 рік'!C140</f>
        <v>Іллічівський районний суд  м.Маріуполя</v>
      </c>
      <c r="E245" s="189">
        <f>'ЕФЕКТИВНІСТЬ 2018 рік'!K140</f>
        <v>12370.7</v>
      </c>
      <c r="F245" s="190">
        <f>'ЕФЕКТИВНІСТЬ 2018 рік'!E140</f>
        <v>1474.01</v>
      </c>
      <c r="G245" s="189">
        <f>'ЕФЕКТИВНІСТЬ 2018 рік'!N140</f>
        <v>8</v>
      </c>
      <c r="H245" s="64">
        <f>'ЕФЕКТИВНІСТЬ 2018 рік'!R140</f>
        <v>0.25</v>
      </c>
      <c r="I245" s="64">
        <f>'ЕФЕКТИВНІСТЬ 2018 рік'!Q140</f>
        <v>-1.1400000000000001</v>
      </c>
      <c r="K245" s="23">
        <f>'ЕФЕКТИВНІСТЬ 2018 рік'!U140</f>
        <v>0</v>
      </c>
      <c r="L245" s="114">
        <f>'ЕФЕКТИВНІСТЬ 2018 рік'!V140</f>
        <v>0</v>
      </c>
      <c r="M245" s="23">
        <f>'ЕФЕКТИВНІСТЬ 2018 рік'!W140</f>
        <v>0</v>
      </c>
      <c r="N245" s="17" t="str">
        <f>'ЕФЕКТИВНІСТЬ 2018 рік'!X140</f>
        <v>ВА</v>
      </c>
    </row>
    <row r="246" spans="2:14" ht="24" outlineLevel="1" x14ac:dyDescent="0.25">
      <c r="B246" s="2">
        <f>'ЕФЕКТИВНІСТЬ 2018 рік'!B141</f>
        <v>104</v>
      </c>
      <c r="C246" s="196" t="str">
        <f>'ЕФЕКТИВНІСТЬ 2018 рік'!C141</f>
        <v>Костянтинівський міськрайонний суд Донецької області</v>
      </c>
      <c r="E246" s="189">
        <f>'ЕФЕКТИВНІСТЬ 2018 рік'!K141</f>
        <v>18026.7</v>
      </c>
      <c r="F246" s="190">
        <f>'ЕФЕКТИВНІСТЬ 2018 рік'!E141</f>
        <v>1684.22</v>
      </c>
      <c r="G246" s="189">
        <f>'ЕФЕКТИВНІСТЬ 2018 рік'!N141</f>
        <v>11.028</v>
      </c>
      <c r="H246" s="64">
        <f>'ЕФЕКТИВНІСТЬ 2018 рік'!R141</f>
        <v>-0.12</v>
      </c>
      <c r="I246" s="64">
        <f>'ЕФЕКТИВНІСТЬ 2018 рік'!Q141</f>
        <v>-0.54</v>
      </c>
      <c r="K246" s="23">
        <f>'ЕФЕКТИВНІСТЬ 2018 рік'!U141</f>
        <v>0</v>
      </c>
      <c r="L246" s="114">
        <f>'ЕФЕКТИВНІСТЬ 2018 рік'!V141</f>
        <v>0</v>
      </c>
      <c r="M246" s="23" t="str">
        <f>'ЕФЕКТИВНІСТЬ 2018 рік'!W141</f>
        <v>ВВ</v>
      </c>
      <c r="N246" s="17">
        <f>'ЕФЕКТИВНІСТЬ 2018 рік'!X141</f>
        <v>0</v>
      </c>
    </row>
    <row r="247" spans="2:14" outlineLevel="1" x14ac:dyDescent="0.25">
      <c r="B247" s="2">
        <f>'ЕФЕКТИВНІСТЬ 2018 рік'!B142</f>
        <v>105</v>
      </c>
      <c r="C247" s="196" t="str">
        <f>'ЕФЕКТИВНІСТЬ 2018 рік'!C142</f>
        <v>Краматорський міський суд Донецької області</v>
      </c>
      <c r="E247" s="189">
        <f>'ЕФЕКТИВНІСТЬ 2018 рік'!K142</f>
        <v>25740.9</v>
      </c>
      <c r="F247" s="190">
        <f>'ЕФЕКТИВНІСТЬ 2018 рік'!E142</f>
        <v>3565.95</v>
      </c>
      <c r="G247" s="189">
        <f>'ЕФЕКТИВНІСТЬ 2018 рік'!N142</f>
        <v>17.984000000000002</v>
      </c>
      <c r="H247" s="64">
        <f>'ЕФЕКТИВНІСТЬ 2018 рік'!R142</f>
        <v>0.43</v>
      </c>
      <c r="I247" s="64">
        <f>'ЕФЕКТИВНІСТЬ 2018 рік'!Q142</f>
        <v>-0.59</v>
      </c>
      <c r="K247" s="23">
        <f>'ЕФЕКТИВНІСТЬ 2018 рік'!U142</f>
        <v>0</v>
      </c>
      <c r="L247" s="114">
        <f>'ЕФЕКТИВНІСТЬ 2018 рік'!V142</f>
        <v>0</v>
      </c>
      <c r="M247" s="23">
        <f>'ЕФЕКТИВНІСТЬ 2018 рік'!W142</f>
        <v>0</v>
      </c>
      <c r="N247" s="17" t="str">
        <f>'ЕФЕКТИВНІСТЬ 2018 рік'!X142</f>
        <v>ВА</v>
      </c>
    </row>
    <row r="248" spans="2:14" ht="24" outlineLevel="1" x14ac:dyDescent="0.25">
      <c r="B248" s="2">
        <f>'ЕФЕКТИВНІСТЬ 2018 рік'!B143</f>
        <v>106</v>
      </c>
      <c r="C248" s="196" t="str">
        <f>'ЕФЕКТИВНІСТЬ 2018 рік'!C143</f>
        <v>Красноармійський міськрайонний суд Донецької області</v>
      </c>
      <c r="E248" s="189">
        <f>'ЕФЕКТИВНІСТЬ 2018 рік'!K143</f>
        <v>20881.599999999999</v>
      </c>
      <c r="F248" s="190">
        <f>'ЕФЕКТИВНІСТЬ 2018 рік'!E143</f>
        <v>1957.08</v>
      </c>
      <c r="G248" s="189">
        <f>'ЕФЕКТИВНІСТЬ 2018 рік'!N143</f>
        <v>13.016</v>
      </c>
      <c r="H248" s="64">
        <f>'ЕФЕКТИВНІСТЬ 2018 рік'!R143</f>
        <v>-0.13999999999999999</v>
      </c>
      <c r="I248" s="64">
        <f>'ЕФЕКТИВНІСТЬ 2018 рік'!Q143</f>
        <v>-0.69</v>
      </c>
      <c r="K248" s="23">
        <f>'ЕФЕКТИВНІСТЬ 2018 рік'!U143</f>
        <v>0</v>
      </c>
      <c r="L248" s="114">
        <f>'ЕФЕКТИВНІСТЬ 2018 рік'!V143</f>
        <v>0</v>
      </c>
      <c r="M248" s="23" t="str">
        <f>'ЕФЕКТИВНІСТЬ 2018 рік'!W143</f>
        <v>ВВ</v>
      </c>
      <c r="N248" s="17">
        <f>'ЕФЕКТИВНІСТЬ 2018 рік'!X143</f>
        <v>0</v>
      </c>
    </row>
    <row r="249" spans="2:14" outlineLevel="1" x14ac:dyDescent="0.25">
      <c r="B249" s="2">
        <f>'ЕФЕКТИВНІСТЬ 2018 рік'!B144</f>
        <v>107</v>
      </c>
      <c r="C249" s="196" t="str">
        <f>'ЕФЕКТИВНІСТЬ 2018 рік'!C144</f>
        <v>Краснолиманський міський суд Донецької області</v>
      </c>
      <c r="E249" s="189">
        <f>'ЕФЕКТИВНІСТЬ 2018 рік'!K144</f>
        <v>11473.5</v>
      </c>
      <c r="F249" s="190">
        <f>'ЕФЕКТИВНІСТЬ 2018 рік'!E144</f>
        <v>917.76</v>
      </c>
      <c r="G249" s="189">
        <f>'ЕФЕКТИВНІСТЬ 2018 рік'!N144</f>
        <v>6.992</v>
      </c>
      <c r="H249" s="64">
        <f>'ЕФЕКТИВНІСТЬ 2018 рік'!R144</f>
        <v>-0.41000000000000003</v>
      </c>
      <c r="I249" s="64">
        <f>'ЕФЕКТИВНІСТЬ 2018 рік'!Q144</f>
        <v>-0.31999999999999995</v>
      </c>
      <c r="K249" s="23">
        <f>'ЕФЕКТИВНІСТЬ 2018 рік'!U144</f>
        <v>0</v>
      </c>
      <c r="L249" s="114">
        <f>'ЕФЕКТИВНІСТЬ 2018 рік'!V144</f>
        <v>0</v>
      </c>
      <c r="M249" s="23" t="str">
        <f>'ЕФЕКТИВНІСТЬ 2018 рік'!W144</f>
        <v>ВВ</v>
      </c>
      <c r="N249" s="17">
        <f>'ЕФЕКТИВНІСТЬ 2018 рік'!X144</f>
        <v>0</v>
      </c>
    </row>
    <row r="250" spans="2:14" outlineLevel="1" x14ac:dyDescent="0.25">
      <c r="B250" s="2">
        <f>'ЕФЕКТИВНІСТЬ 2018 рік'!B145</f>
        <v>108</v>
      </c>
      <c r="C250" s="196" t="str">
        <f>'ЕФЕКТИВНІСТЬ 2018 рік'!C145</f>
        <v>Мар'їнський районний суд Донецької області</v>
      </c>
      <c r="E250" s="189">
        <f>'ЕФЕКТИВНІСТЬ 2018 рік'!K145</f>
        <v>8927.7000000000007</v>
      </c>
      <c r="F250" s="190">
        <f>'ЕФЕКТИВНІСТЬ 2018 рік'!E145</f>
        <v>1435.7</v>
      </c>
      <c r="G250" s="189">
        <f>'ЕФЕКТИВНІСТЬ 2018 рік'!N145</f>
        <v>6.008</v>
      </c>
      <c r="H250" s="64">
        <f>'ЕФЕКТИВНІСТЬ 2018 рік'!R145</f>
        <v>0.75</v>
      </c>
      <c r="I250" s="64">
        <f>'ЕФЕКТИВНІСТЬ 2018 рік'!Q145</f>
        <v>-2.15</v>
      </c>
      <c r="K250" s="23">
        <f>'ЕФЕКТИВНІСТЬ 2018 рік'!U145</f>
        <v>0</v>
      </c>
      <c r="L250" s="114">
        <f>'ЕФЕКТИВНІСТЬ 2018 рік'!V145</f>
        <v>0</v>
      </c>
      <c r="M250" s="23">
        <f>'ЕФЕКТИВНІСТЬ 2018 рік'!W145</f>
        <v>0</v>
      </c>
      <c r="N250" s="17" t="str">
        <f>'ЕФЕКТИВНІСТЬ 2018 рік'!X145</f>
        <v>ВА</v>
      </c>
    </row>
    <row r="251" spans="2:14" outlineLevel="1" x14ac:dyDescent="0.25">
      <c r="B251" s="2">
        <f>'ЕФЕКТИВНІСТЬ 2018 рік'!B146</f>
        <v>109</v>
      </c>
      <c r="C251" s="196" t="str">
        <f>'ЕФЕКТИВНІСТЬ 2018 рік'!C146</f>
        <v>Новогродівський міський суд Донецької області</v>
      </c>
      <c r="E251" s="189">
        <f>'ЕФЕКТИВНІСТЬ 2018 рік'!K146</f>
        <v>6048.8</v>
      </c>
      <c r="F251" s="190">
        <f>'ЕФЕКТИВНІСТЬ 2018 рік'!E146</f>
        <v>77.430000000000007</v>
      </c>
      <c r="G251" s="189">
        <f>'ЕФЕКТИВНІСТЬ 2018 рік'!N146</f>
        <v>1.008</v>
      </c>
      <c r="H251" s="64">
        <f>'ЕФЕКТИВНІСТЬ 2018 рік'!R146</f>
        <v>-6.62</v>
      </c>
      <c r="I251" s="64">
        <f>'ЕФЕКТИВНІСТЬ 2018 рік'!Q146</f>
        <v>-8.6399999999999988</v>
      </c>
      <c r="K251" s="23">
        <f>'ЕФЕКТИВНІСТЬ 2018 рік'!U146</f>
        <v>0</v>
      </c>
      <c r="L251" s="114">
        <f>'ЕФЕКТИВНІСТЬ 2018 рік'!V146</f>
        <v>0</v>
      </c>
      <c r="M251" s="23" t="str">
        <f>'ЕФЕКТИВНІСТЬ 2018 рік'!W146</f>
        <v>ВВ</v>
      </c>
      <c r="N251" s="17">
        <f>'ЕФЕКТИВНІСТЬ 2018 рік'!X146</f>
        <v>0</v>
      </c>
    </row>
    <row r="252" spans="2:14" outlineLevel="1" x14ac:dyDescent="0.25">
      <c r="B252" s="2">
        <f>'ЕФЕКТИВНІСТЬ 2018 рік'!B147</f>
        <v>110</v>
      </c>
      <c r="C252" s="196" t="str">
        <f>'ЕФЕКТИВНІСТЬ 2018 рік'!C147</f>
        <v>Олександрівський районний суд Донецької області</v>
      </c>
      <c r="E252" s="189">
        <f>'ЕФЕКТИВНІСТЬ 2018 рік'!K147</f>
        <v>5737.2</v>
      </c>
      <c r="F252" s="190">
        <f>'ЕФЕКТИВНІСТЬ 2018 рік'!E147</f>
        <v>187.42</v>
      </c>
      <c r="G252" s="189">
        <f>'ЕФЕКТИВНІСТЬ 2018 рік'!N147</f>
        <v>3.044</v>
      </c>
      <c r="H252" s="64">
        <f>'ЕФЕКТИВНІСТЬ 2018 рік'!R147</f>
        <v>-2.42</v>
      </c>
      <c r="I252" s="64">
        <f>'ЕФЕКТИВНІСТЬ 2018 рік'!Q147</f>
        <v>-0.97</v>
      </c>
      <c r="K252" s="23">
        <f>'ЕФЕКТИВНІСТЬ 2018 рік'!U147</f>
        <v>0</v>
      </c>
      <c r="L252" s="114">
        <f>'ЕФЕКТИВНІСТЬ 2018 рік'!V147</f>
        <v>0</v>
      </c>
      <c r="M252" s="23" t="str">
        <f>'ЕФЕКТИВНІСТЬ 2018 рік'!W147</f>
        <v>ВВ</v>
      </c>
      <c r="N252" s="17">
        <f>'ЕФЕКТИВНІСТЬ 2018 рік'!X147</f>
        <v>0</v>
      </c>
    </row>
    <row r="253" spans="2:14" outlineLevel="1" x14ac:dyDescent="0.25">
      <c r="B253" s="2">
        <f>'ЕФЕКТИВНІСТЬ 2018 рік'!B148</f>
        <v>111</v>
      </c>
      <c r="C253" s="196" t="str">
        <f>'ЕФЕКТИВНІСТЬ 2018 рік'!C148</f>
        <v>Орджонікідзевський районний суд м.Маріуполя</v>
      </c>
      <c r="E253" s="189">
        <f>'ЕФЕКТИВНІСТЬ 2018 рік'!K148</f>
        <v>14931.5</v>
      </c>
      <c r="F253" s="190">
        <f>'ЕФЕКТИВНІСТЬ 2018 рік'!E148</f>
        <v>2035.52</v>
      </c>
      <c r="G253" s="189">
        <f>'ЕФЕКТИВНІСТЬ 2018 рік'!N148</f>
        <v>10.004</v>
      </c>
      <c r="H253" s="64">
        <f>'ЕФЕКТИВНІСТЬ 2018 рік'!R148</f>
        <v>0.45</v>
      </c>
      <c r="I253" s="64">
        <f>'ЕФЕКТИВНІСТЬ 2018 рік'!Q148</f>
        <v>-0.67999999999999994</v>
      </c>
      <c r="K253" s="23">
        <f>'ЕФЕКТИВНІСТЬ 2018 рік'!U148</f>
        <v>0</v>
      </c>
      <c r="L253" s="114">
        <f>'ЕФЕКТИВНІСТЬ 2018 рік'!V148</f>
        <v>0</v>
      </c>
      <c r="M253" s="23">
        <f>'ЕФЕКТИВНІСТЬ 2018 рік'!W148</f>
        <v>0</v>
      </c>
      <c r="N253" s="17" t="str">
        <f>'ЕФЕКТИВНІСТЬ 2018 рік'!X148</f>
        <v>ВА</v>
      </c>
    </row>
    <row r="254" spans="2:14" outlineLevel="1" x14ac:dyDescent="0.25">
      <c r="B254" s="2">
        <f>'ЕФЕКТИВНІСТЬ 2018 рік'!B149</f>
        <v>112</v>
      </c>
      <c r="C254" s="196" t="str">
        <f>'ЕФЕКТИВНІСТЬ 2018 рік'!C149</f>
        <v>Першотравневий районний суд Донецької області</v>
      </c>
      <c r="E254" s="189">
        <f>'ЕФЕКТИВНІСТЬ 2018 рік'!K149</f>
        <v>5922.4</v>
      </c>
      <c r="F254" s="190">
        <f>'ЕФЕКТИВНІСТЬ 2018 рік'!E149</f>
        <v>450.08</v>
      </c>
      <c r="G254" s="189">
        <f>'ЕФЕКТИВНІСТЬ 2018 рік'!N149</f>
        <v>1</v>
      </c>
      <c r="H254" s="64">
        <f>'ЕФЕКТИВНІСТЬ 2018 рік'!R149</f>
        <v>1.27</v>
      </c>
      <c r="I254" s="64">
        <f>'ЕФЕКТИВНІСТЬ 2018 рік'!Q149</f>
        <v>-2.65</v>
      </c>
      <c r="K254" s="23">
        <f>'ЕФЕКТИВНІСТЬ 2018 рік'!U149</f>
        <v>0</v>
      </c>
      <c r="L254" s="114">
        <f>'ЕФЕКТИВНІСТЬ 2018 рік'!V149</f>
        <v>0</v>
      </c>
      <c r="M254" s="23">
        <f>'ЕФЕКТИВНІСТЬ 2018 рік'!W149</f>
        <v>0</v>
      </c>
      <c r="N254" s="17" t="str">
        <f>'ЕФЕКТИВНІСТЬ 2018 рік'!X149</f>
        <v>ВА</v>
      </c>
    </row>
    <row r="255" spans="2:14" outlineLevel="1" x14ac:dyDescent="0.25">
      <c r="B255" s="2">
        <f>'ЕФЕКТИВНІСТЬ 2018 рік'!B150</f>
        <v>113</v>
      </c>
      <c r="C255" s="196" t="str">
        <f>'ЕФЕКТИВНІСТЬ 2018 рік'!C150</f>
        <v>Приморський районний суд м. Маріуполя</v>
      </c>
      <c r="E255" s="189">
        <f>'ЕФЕКТИВНІСТЬ 2018 рік'!K150</f>
        <v>13175</v>
      </c>
      <c r="F255" s="190">
        <f>'ЕФЕКТИВНІСТЬ 2018 рік'!E150</f>
        <v>1458.58</v>
      </c>
      <c r="G255" s="189">
        <f>'ЕФЕКТИВНІСТЬ 2018 рік'!N150</f>
        <v>7.048</v>
      </c>
      <c r="H255" s="64">
        <f>'ЕФЕКТИВНІСТЬ 2018 рік'!R150</f>
        <v>0.32</v>
      </c>
      <c r="I255" s="64">
        <f>'ЕФЕКТИВНІСТЬ 2018 рік'!Q150</f>
        <v>-0.78999999999999992</v>
      </c>
      <c r="K255" s="23">
        <f>'ЕФЕКТИВНІСТЬ 2018 рік'!U150</f>
        <v>0</v>
      </c>
      <c r="L255" s="114">
        <f>'ЕФЕКТИВНІСТЬ 2018 рік'!V150</f>
        <v>0</v>
      </c>
      <c r="M255" s="23">
        <f>'ЕФЕКТИВНІСТЬ 2018 рік'!W150</f>
        <v>0</v>
      </c>
      <c r="N255" s="17" t="str">
        <f>'ЕФЕКТИВНІСТЬ 2018 рік'!X150</f>
        <v>ВА</v>
      </c>
    </row>
    <row r="256" spans="2:14" outlineLevel="1" x14ac:dyDescent="0.25">
      <c r="B256" s="2">
        <f>'ЕФЕКТИВНІСТЬ 2018 рік'!B151</f>
        <v>114</v>
      </c>
      <c r="C256" s="196" t="str">
        <f>'ЕФЕКТИВНІСТЬ 2018 рік'!C151</f>
        <v>Селидівський міський суд Донецької області</v>
      </c>
      <c r="E256" s="189">
        <f>'ЕФЕКТИВНІСТЬ 2018 рік'!K151</f>
        <v>13208.3</v>
      </c>
      <c r="F256" s="190">
        <f>'ЕФЕКТИВНІСТЬ 2018 рік'!E151</f>
        <v>1389.35</v>
      </c>
      <c r="G256" s="189">
        <f>'ЕФЕКТИВНІСТЬ 2018 рік'!N151</f>
        <v>7</v>
      </c>
      <c r="H256" s="64">
        <f>'ЕФЕКТИВНІСТЬ 2018 рік'!R151</f>
        <v>0.22000000000000003</v>
      </c>
      <c r="I256" s="64">
        <f>'ЕФЕКТИВНІСТЬ 2018 рік'!Q151</f>
        <v>-1.69</v>
      </c>
      <c r="K256" s="23">
        <f>'ЕФЕКТИВНІСТЬ 2018 рік'!U151</f>
        <v>0</v>
      </c>
      <c r="L256" s="114">
        <f>'ЕФЕКТИВНІСТЬ 2018 рік'!V151</f>
        <v>0</v>
      </c>
      <c r="M256" s="23">
        <f>'ЕФЕКТИВНІСТЬ 2018 рік'!W151</f>
        <v>0</v>
      </c>
      <c r="N256" s="17" t="str">
        <f>'ЕФЕКТИВНІСТЬ 2018 рік'!X151</f>
        <v>ВА</v>
      </c>
    </row>
    <row r="257" spans="2:14" outlineLevel="1" x14ac:dyDescent="0.25">
      <c r="B257" s="2">
        <f>'ЕФЕКТИВНІСТЬ 2018 рік'!B152</f>
        <v>115</v>
      </c>
      <c r="C257" s="196" t="str">
        <f>'ЕФЕКТИВНІСТЬ 2018 рік'!C152</f>
        <v>Слов'янський міськрайонний суд Донецької області</v>
      </c>
      <c r="E257" s="189">
        <f>'ЕФЕКТИВНІСТЬ 2018 рік'!K152</f>
        <v>28746.3</v>
      </c>
      <c r="F257" s="190">
        <f>'ЕФЕКТИВНІСТЬ 2018 рік'!E152</f>
        <v>3177.1</v>
      </c>
      <c r="G257" s="189">
        <f>'ЕФЕКТИВНІСТЬ 2018 рік'!N152</f>
        <v>15.856</v>
      </c>
      <c r="H257" s="64">
        <f>'ЕФЕКТИВНІСТЬ 2018 рік'!R152</f>
        <v>0.28000000000000003</v>
      </c>
      <c r="I257" s="64">
        <f>'ЕФЕКТИВНІСТЬ 2018 рік'!Q152</f>
        <v>9.9999999999999978E-2</v>
      </c>
      <c r="K257" s="23">
        <f>'ЕФЕКТИВНІСТЬ 2018 рік'!U152</f>
        <v>0</v>
      </c>
      <c r="L257" s="114" t="str">
        <f>'ЕФЕКТИВНІСТЬ 2018 рік'!V152</f>
        <v>АА</v>
      </c>
      <c r="M257" s="23">
        <f>'ЕФЕКТИВНІСТЬ 2018 рік'!W152</f>
        <v>0</v>
      </c>
      <c r="N257" s="17">
        <f>'ЕФЕКТИВНІСТЬ 2018 рік'!X152</f>
        <v>0</v>
      </c>
    </row>
    <row r="258" spans="2:14" x14ac:dyDescent="0.25">
      <c r="C258" s="222" t="s">
        <v>697</v>
      </c>
      <c r="D258" s="222"/>
      <c r="E258" s="222"/>
      <c r="F258" s="77"/>
      <c r="G258" s="77"/>
      <c r="H258" s="77"/>
      <c r="I258" s="77"/>
      <c r="K258" s="77"/>
      <c r="L258" s="77"/>
      <c r="M258" s="77"/>
      <c r="N258" s="77"/>
    </row>
    <row r="259" spans="2:14" outlineLevel="1" x14ac:dyDescent="0.25">
      <c r="B259" s="2">
        <f>'ЕФЕКТИВНІСТЬ 2018 рік'!B153</f>
        <v>116</v>
      </c>
      <c r="C259" s="196" t="str">
        <f>'ЕФЕКТИВНІСТЬ 2018 рік'!C153</f>
        <v>Андрушівський районний суд Житомирської області</v>
      </c>
      <c r="E259" s="189">
        <f>'ЕФЕКТИВНІСТЬ 2018 рік'!K153</f>
        <v>7694.6</v>
      </c>
      <c r="F259" s="190">
        <f>'ЕФЕКТИВНІСТЬ 2018 рік'!E153</f>
        <v>602.17999999999995</v>
      </c>
      <c r="G259" s="189">
        <f>'ЕФЕКТИВНІСТЬ 2018 рік'!N153</f>
        <v>3.9993601023836187</v>
      </c>
      <c r="H259" s="64">
        <f>'ЕФЕКТИВНІСТЬ 2018 рік'!R153</f>
        <v>-0.32</v>
      </c>
      <c r="I259" s="64">
        <f>'ЕФЕКТИВНІСТЬ 2018 рік'!Q153</f>
        <v>-0.56000000000000005</v>
      </c>
      <c r="K259" s="23">
        <f>'ЕФЕКТИВНІСТЬ 2018 рік'!U153</f>
        <v>0</v>
      </c>
      <c r="L259" s="114">
        <f>'ЕФЕКТИВНІСТЬ 2018 рік'!V153</f>
        <v>0</v>
      </c>
      <c r="M259" s="23" t="str">
        <f>'ЕФЕКТИВНІСТЬ 2018 рік'!W153</f>
        <v>ВВ</v>
      </c>
      <c r="N259" s="17">
        <f>'ЕФЕКТИВНІСТЬ 2018 рік'!X153</f>
        <v>0</v>
      </c>
    </row>
    <row r="260" spans="2:14" outlineLevel="1" x14ac:dyDescent="0.25">
      <c r="B260" s="2">
        <f>'ЕФЕКТИВНІСТЬ 2018 рік'!B154</f>
        <v>117</v>
      </c>
      <c r="C260" s="196" t="str">
        <f>'ЕФЕКТИВНІСТЬ 2018 рік'!C154</f>
        <v>Баранівський районний суд Житомирської області</v>
      </c>
      <c r="E260" s="189">
        <f>'ЕФЕКТИВНІСТЬ 2018 рік'!K154</f>
        <v>6306.7</v>
      </c>
      <c r="F260" s="190">
        <f>'ЕФЕКТИВНІСТЬ 2018 рік'!E154</f>
        <v>541.58000000000004</v>
      </c>
      <c r="G260" s="189">
        <f>'ЕФЕКТИВНІСТЬ 2018 рік'!N154</f>
        <v>3.9593665013597827</v>
      </c>
      <c r="H260" s="64">
        <f>'ЕФЕКТИВНІСТЬ 2018 рік'!R154</f>
        <v>-0.3</v>
      </c>
      <c r="I260" s="64">
        <f>'ЕФЕКТИВНІСТЬ 2018 рік'!Q154</f>
        <v>-0.57000000000000006</v>
      </c>
      <c r="K260" s="23">
        <f>'ЕФЕКТИВНІСТЬ 2018 рік'!U154</f>
        <v>0</v>
      </c>
      <c r="L260" s="114">
        <f>'ЕФЕКТИВНІСТЬ 2018 рік'!V154</f>
        <v>0</v>
      </c>
      <c r="M260" s="23" t="str">
        <f>'ЕФЕКТИВНІСТЬ 2018 рік'!W154</f>
        <v>ВВ</v>
      </c>
      <c r="N260" s="17">
        <f>'ЕФЕКТИВНІСТЬ 2018 рік'!X154</f>
        <v>0</v>
      </c>
    </row>
    <row r="261" spans="2:14" ht="24" outlineLevel="1" x14ac:dyDescent="0.25">
      <c r="B261" s="2">
        <f>'ЕФЕКТИВНІСТЬ 2018 рік'!B155</f>
        <v>118</v>
      </c>
      <c r="C261" s="196" t="str">
        <f>'ЕФЕКТИВНІСТЬ 2018 рік'!C155</f>
        <v>Бердичівський міськрайонний суд Житомирської області</v>
      </c>
      <c r="E261" s="189">
        <f>'ЕФЕКТИВНІСТЬ 2018 рік'!K155</f>
        <v>13237.7</v>
      </c>
      <c r="F261" s="190">
        <f>'ЕФЕКТИВНІСТЬ 2018 рік'!E155</f>
        <v>1163.73</v>
      </c>
      <c r="G261" s="189">
        <f>'ЕФЕКТИВНІСТЬ 2018 рік'!N155</f>
        <v>6.8709006558950572</v>
      </c>
      <c r="H261" s="64">
        <f>'ЕФЕКТИВНІСТЬ 2018 рік'!R155</f>
        <v>-0.11</v>
      </c>
      <c r="I261" s="64">
        <f>'ЕФЕКТИВНІСТЬ 2018 рік'!Q155</f>
        <v>-2.4300000000000002</v>
      </c>
      <c r="K261" s="23">
        <f>'ЕФЕКТИВНІСТЬ 2018 рік'!U155</f>
        <v>0</v>
      </c>
      <c r="L261" s="114">
        <f>'ЕФЕКТИВНІСТЬ 2018 рік'!V155</f>
        <v>0</v>
      </c>
      <c r="M261" s="23" t="str">
        <f>'ЕФЕКТИВНІСТЬ 2018 рік'!W155</f>
        <v>ВВ</v>
      </c>
      <c r="N261" s="17">
        <f>'ЕФЕКТИВНІСТЬ 2018 рік'!X155</f>
        <v>0</v>
      </c>
    </row>
    <row r="262" spans="2:14" outlineLevel="1" x14ac:dyDescent="0.25">
      <c r="B262" s="2">
        <f>'ЕФЕКТИВНІСТЬ 2018 рік'!B156</f>
        <v>119</v>
      </c>
      <c r="C262" s="196" t="str">
        <f>'ЕФЕКТИВНІСТЬ 2018 рік'!C156</f>
        <v>Богунський районний суд м. Житомира</v>
      </c>
      <c r="E262" s="189">
        <f>'ЕФЕКТИВНІСТЬ 2018 рік'!K156</f>
        <v>23109.200000000001</v>
      </c>
      <c r="F262" s="190">
        <f>'ЕФЕКТИВНІСТЬ 2018 рік'!E156</f>
        <v>3072.03</v>
      </c>
      <c r="G262" s="189">
        <f>'ЕФЕКТИВНІСТЬ 2018 рік'!N156</f>
        <v>14.633658614621661</v>
      </c>
      <c r="H262" s="64">
        <f>'ЕФЕКТИВНІСТЬ 2018 рік'!R156</f>
        <v>0.47</v>
      </c>
      <c r="I262" s="64">
        <f>'ЕФЕКТИВНІСТЬ 2018 рік'!Q156</f>
        <v>-0.92999999999999994</v>
      </c>
      <c r="K262" s="23">
        <f>'ЕФЕКТИВНІСТЬ 2018 рік'!U156</f>
        <v>0</v>
      </c>
      <c r="L262" s="114">
        <f>'ЕФЕКТИВНІСТЬ 2018 рік'!V156</f>
        <v>0</v>
      </c>
      <c r="M262" s="23">
        <f>'ЕФЕКТИВНІСТЬ 2018 рік'!W156</f>
        <v>0</v>
      </c>
      <c r="N262" s="17" t="str">
        <f>'ЕФЕКТИВНІСТЬ 2018 рік'!X156</f>
        <v>ВА</v>
      </c>
    </row>
    <row r="263" spans="2:14" outlineLevel="1" x14ac:dyDescent="0.25">
      <c r="B263" s="2">
        <f>'ЕФЕКТИВНІСТЬ 2018 рік'!B157</f>
        <v>120</v>
      </c>
      <c r="C263" s="196" t="str">
        <f>'ЕФЕКТИВНІСТЬ 2018 рік'!C157</f>
        <v>Брусилівський районний  суд Житомирської області</v>
      </c>
      <c r="E263" s="189">
        <f>'ЕФЕКТИВНІСТЬ 2018 рік'!K157</f>
        <v>5685.5</v>
      </c>
      <c r="F263" s="190">
        <f>'ЕФЕКТИВНІСТЬ 2018 рік'!E157</f>
        <v>716.61</v>
      </c>
      <c r="G263" s="189">
        <f>'ЕФЕКТИВНІСТЬ 2018 рік'!N157</f>
        <v>2.1476563749800031</v>
      </c>
      <c r="H263" s="64">
        <f>'ЕФЕКТИВНІСТЬ 2018 рік'!R157</f>
        <v>1.1199999999999999</v>
      </c>
      <c r="I263" s="64">
        <f>'ЕФЕКТИВНІСТЬ 2018 рік'!Q157</f>
        <v>-4.3099999999999996</v>
      </c>
      <c r="K263" s="23">
        <f>'ЕФЕКТИВНІСТЬ 2018 рік'!U157</f>
        <v>0</v>
      </c>
      <c r="L263" s="114">
        <f>'ЕФЕКТИВНІСТЬ 2018 рік'!V157</f>
        <v>0</v>
      </c>
      <c r="M263" s="23">
        <f>'ЕФЕКТИВНІСТЬ 2018 рік'!W157</f>
        <v>0</v>
      </c>
      <c r="N263" s="17" t="str">
        <f>'ЕФЕКТИВНІСТЬ 2018 рік'!X157</f>
        <v>ВА</v>
      </c>
    </row>
    <row r="264" spans="2:14" ht="24" outlineLevel="1" x14ac:dyDescent="0.25">
      <c r="B264" s="2">
        <f>'ЕФЕКТИВНІСТЬ 2018 рік'!B158</f>
        <v>121</v>
      </c>
      <c r="C264" s="196" t="str">
        <f>'ЕФЕКТИВНІСТЬ 2018 рік'!C158</f>
        <v>Володарсько-Волинський районний суд Житомирської області</v>
      </c>
      <c r="E264" s="189">
        <f>'ЕФЕКТИВНІСТЬ 2018 рік'!K158</f>
        <v>5543.4</v>
      </c>
      <c r="F264" s="190">
        <f>'ЕФЕКТИВНІСТЬ 2018 рік'!E158</f>
        <v>174.77</v>
      </c>
      <c r="G264" s="189">
        <f>'ЕФЕКТИВНІСТЬ 2018 рік'!N158</f>
        <v>0.80787074068149101</v>
      </c>
      <c r="H264" s="64">
        <f>'ЕФЕКТИВНІСТЬ 2018 рік'!R158</f>
        <v>-1.6800000000000002</v>
      </c>
      <c r="I264" s="64">
        <f>'ЕФЕКТИВНІСТЬ 2018 рік'!Q158</f>
        <v>-10.379999999999999</v>
      </c>
      <c r="K264" s="23">
        <f>'ЕФЕКТИВНІСТЬ 2018 рік'!U158</f>
        <v>0</v>
      </c>
      <c r="L264" s="114">
        <f>'ЕФЕКТИВНІСТЬ 2018 рік'!V158</f>
        <v>0</v>
      </c>
      <c r="M264" s="23" t="str">
        <f>'ЕФЕКТИВНІСТЬ 2018 рік'!W158</f>
        <v>ВВ</v>
      </c>
      <c r="N264" s="17">
        <f>'ЕФЕКТИВНІСТЬ 2018 рік'!X158</f>
        <v>0</v>
      </c>
    </row>
    <row r="265" spans="2:14" outlineLevel="1" x14ac:dyDescent="0.25">
      <c r="B265" s="2">
        <f>'ЕФЕКТИВНІСТЬ 2018 рік'!B159</f>
        <v>122</v>
      </c>
      <c r="C265" s="196" t="str">
        <f>'ЕФЕКТИВНІСТЬ 2018 рік'!C159</f>
        <v>Ємільчинський районний суд Житомирської області</v>
      </c>
      <c r="E265" s="189">
        <f>'ЕФЕКТИВНІСТЬ 2018 рік'!K159</f>
        <v>5404.5</v>
      </c>
      <c r="F265" s="190">
        <f>'ЕФЕКТИВНІСТЬ 2018 рік'!E159</f>
        <v>292.19</v>
      </c>
      <c r="G265" s="189">
        <f>'ЕФЕКТИВНІСТЬ 2018 рік'!N159</f>
        <v>2.7395616701327787</v>
      </c>
      <c r="H265" s="64">
        <f>'ЕФЕКТИВНІСТЬ 2018 рік'!R159</f>
        <v>-1.0900000000000001</v>
      </c>
      <c r="I265" s="64">
        <f>'ЕФЕКТИВНІСТЬ 2018 рік'!Q159</f>
        <v>-0.65</v>
      </c>
      <c r="K265" s="23">
        <f>'ЕФЕКТИВНІСТЬ 2018 рік'!U159</f>
        <v>0</v>
      </c>
      <c r="L265" s="114">
        <f>'ЕФЕКТИВНІСТЬ 2018 рік'!V159</f>
        <v>0</v>
      </c>
      <c r="M265" s="23" t="str">
        <f>'ЕФЕКТИВНІСТЬ 2018 рік'!W159</f>
        <v>ВВ</v>
      </c>
      <c r="N265" s="17">
        <f>'ЕФЕКТИВНІСТЬ 2018 рік'!X159</f>
        <v>0</v>
      </c>
    </row>
    <row r="266" spans="2:14" outlineLevel="1" x14ac:dyDescent="0.25">
      <c r="B266" s="2">
        <f>'ЕФЕКТИВНІСТЬ 2018 рік'!B160</f>
        <v>123</v>
      </c>
      <c r="C266" s="196" t="str">
        <f>'ЕФЕКТИВНІСТЬ 2018 рік'!C160</f>
        <v>Житомирський районний суд Житомирської області</v>
      </c>
      <c r="E266" s="189">
        <f>'ЕФЕКТИВНІСТЬ 2018 рік'!K160</f>
        <v>11066.5</v>
      </c>
      <c r="F266" s="190">
        <f>'ЕФЕКТИВНІСТЬ 2018 рік'!E160</f>
        <v>982.91</v>
      </c>
      <c r="G266" s="189">
        <f>'ЕФЕКТИВНІСТЬ 2018 рік'!N160</f>
        <v>4.9992001279795231</v>
      </c>
      <c r="H266" s="64">
        <f>'ЕФЕКТИВНІСТЬ 2018 рік'!R160</f>
        <v>0.06</v>
      </c>
      <c r="I266" s="64">
        <f>'ЕФЕКТИВНІСТЬ 2018 рік'!Q160</f>
        <v>-1.5699999999999998</v>
      </c>
      <c r="K266" s="23">
        <f>'ЕФЕКТИВНІСТЬ 2018 рік'!U160</f>
        <v>0</v>
      </c>
      <c r="L266" s="114">
        <f>'ЕФЕКТИВНІСТЬ 2018 рік'!V160</f>
        <v>0</v>
      </c>
      <c r="M266" s="23">
        <f>'ЕФЕКТИВНІСТЬ 2018 рік'!W160</f>
        <v>0</v>
      </c>
      <c r="N266" s="17" t="str">
        <f>'ЕФЕКТИВНІСТЬ 2018 рік'!X160</f>
        <v>ВА</v>
      </c>
    </row>
    <row r="267" spans="2:14" outlineLevel="1" x14ac:dyDescent="0.25">
      <c r="B267" s="2">
        <f>'ЕФЕКТИВНІСТЬ 2018 рік'!B161</f>
        <v>124</v>
      </c>
      <c r="C267" s="196" t="str">
        <f>'ЕФЕКТИВНІСТЬ 2018 рік'!C161</f>
        <v>Корольовський районний суд м. Житомира</v>
      </c>
      <c r="E267" s="189">
        <f>'ЕФЕКТИВНІСТЬ 2018 рік'!K161</f>
        <v>21581.599999999999</v>
      </c>
      <c r="F267" s="190">
        <f>'ЕФЕКТИВНІСТЬ 2018 рік'!E161</f>
        <v>2236.38</v>
      </c>
      <c r="G267" s="189">
        <f>'ЕФЕКТИВНІСТЬ 2018 рік'!N161</f>
        <v>13.385858262677973</v>
      </c>
      <c r="H267" s="64">
        <f>'ЕФЕКТИВНІСТЬ 2018 рік'!R161</f>
        <v>4.0000000000000008E-2</v>
      </c>
      <c r="I267" s="64">
        <f>'ЕФЕКТИВНІСТЬ 2018 рік'!Q161</f>
        <v>-1.73</v>
      </c>
      <c r="K267" s="23">
        <f>'ЕФЕКТИВНІСТЬ 2018 рік'!U161</f>
        <v>0</v>
      </c>
      <c r="L267" s="114">
        <f>'ЕФЕКТИВНІСТЬ 2018 рік'!V161</f>
        <v>0</v>
      </c>
      <c r="M267" s="23">
        <f>'ЕФЕКТИВНІСТЬ 2018 рік'!W161</f>
        <v>0</v>
      </c>
      <c r="N267" s="17" t="str">
        <f>'ЕФЕКТИВНІСТЬ 2018 рік'!X161</f>
        <v>ВА</v>
      </c>
    </row>
    <row r="268" spans="2:14" ht="24" outlineLevel="1" x14ac:dyDescent="0.25">
      <c r="B268" s="2">
        <f>'ЕФЕКТИВНІСТЬ 2018 рік'!B162</f>
        <v>125</v>
      </c>
      <c r="C268" s="196" t="str">
        <f>'ЕФЕКТИВНІСТЬ 2018 рік'!C162</f>
        <v>Коростенський міськрайонний суд Житомирської області</v>
      </c>
      <c r="E268" s="189">
        <f>'ЕФЕКТИВНІСТЬ 2018 рік'!K162</f>
        <v>14458.8</v>
      </c>
      <c r="F268" s="190">
        <f>'ЕФЕКТИВНІСТЬ 2018 рік'!E162</f>
        <v>1734.51</v>
      </c>
      <c r="G268" s="189">
        <f>'ЕФЕКТИВНІСТЬ 2018 рік'!N162</f>
        <v>6.9068948968165094</v>
      </c>
      <c r="H268" s="64">
        <f>'ЕФЕКТИВНІСТЬ 2018 рік'!R162</f>
        <v>0.62</v>
      </c>
      <c r="I268" s="64">
        <f>'ЕФЕКТИВНІСТЬ 2018 рік'!Q162</f>
        <v>-0.86</v>
      </c>
      <c r="K268" s="23">
        <f>'ЕФЕКТИВНІСТЬ 2018 рік'!U162</f>
        <v>0</v>
      </c>
      <c r="L268" s="114">
        <f>'ЕФЕКТИВНІСТЬ 2018 рік'!V162</f>
        <v>0</v>
      </c>
      <c r="M268" s="23">
        <f>'ЕФЕКТИВНІСТЬ 2018 рік'!W162</f>
        <v>0</v>
      </c>
      <c r="N268" s="17" t="str">
        <f>'ЕФЕКТИВНІСТЬ 2018 рік'!X162</f>
        <v>ВА</v>
      </c>
    </row>
    <row r="269" spans="2:14" outlineLevel="1" x14ac:dyDescent="0.25">
      <c r="B269" s="2">
        <f>'ЕФЕКТИВНІСТЬ 2018 рік'!B163</f>
        <v>126</v>
      </c>
      <c r="C269" s="196" t="str">
        <f>'ЕФЕКТИВНІСТЬ 2018 рік'!C163</f>
        <v>Коростишівський районний суд Житомирської області</v>
      </c>
      <c r="E269" s="189">
        <f>'ЕФЕКТИВНІСТЬ 2018 рік'!K163</f>
        <v>8418.2000000000007</v>
      </c>
      <c r="F269" s="190">
        <f>'ЕФЕКТИВНІСТЬ 2018 рік'!E163</f>
        <v>743.97</v>
      </c>
      <c r="G269" s="189">
        <f>'ЕФЕКТИВНІСТЬ 2018 рік'!N163</f>
        <v>4.7192449208126703</v>
      </c>
      <c r="H269" s="64">
        <f>'ЕФЕКТИВНІСТЬ 2018 рік'!R163</f>
        <v>-0.16</v>
      </c>
      <c r="I269" s="64">
        <f>'ЕФЕКТИВНІСТЬ 2018 рік'!Q163</f>
        <v>-1.7200000000000002</v>
      </c>
      <c r="K269" s="23">
        <f>'ЕФЕКТИВНІСТЬ 2018 рік'!U163</f>
        <v>0</v>
      </c>
      <c r="L269" s="114">
        <f>'ЕФЕКТИВНІСТЬ 2018 рік'!V163</f>
        <v>0</v>
      </c>
      <c r="M269" s="23" t="str">
        <f>'ЕФЕКТИВНІСТЬ 2018 рік'!W163</f>
        <v>ВВ</v>
      </c>
      <c r="N269" s="17">
        <f>'ЕФЕКТИВНІСТЬ 2018 рік'!X163</f>
        <v>0</v>
      </c>
    </row>
    <row r="270" spans="2:14" outlineLevel="1" x14ac:dyDescent="0.25">
      <c r="B270" s="2">
        <f>'ЕФЕКТИВНІСТЬ 2018 рік'!B164</f>
        <v>127</v>
      </c>
      <c r="C270" s="196" t="str">
        <f>'ЕФЕКТИВНІСТЬ 2018 рік'!C164</f>
        <v>Лугинський районний суд Житомирської області</v>
      </c>
      <c r="E270" s="189">
        <f>'ЕФЕКТИВНІСТЬ 2018 рік'!K164</f>
        <v>7303.1</v>
      </c>
      <c r="F270" s="190">
        <f>'ЕФЕКТИВНІСТЬ 2018 рік'!E164</f>
        <v>260.75</v>
      </c>
      <c r="G270" s="189">
        <f>'ЕФЕКТИВНІСТЬ 2018 рік'!N164</f>
        <v>4.1353383458646622</v>
      </c>
      <c r="H270" s="64">
        <f>'ЕФЕКТИВНІСТЬ 2018 рік'!R164</f>
        <v>-2.1800000000000002</v>
      </c>
      <c r="I270" s="64">
        <f>'ЕФЕКТИВНІСТЬ 2018 рік'!Q164</f>
        <v>-0.32</v>
      </c>
      <c r="K270" s="23">
        <f>'ЕФЕКТИВНІСТЬ 2018 рік'!U164</f>
        <v>0</v>
      </c>
      <c r="L270" s="114">
        <f>'ЕФЕКТИВНІСТЬ 2018 рік'!V164</f>
        <v>0</v>
      </c>
      <c r="M270" s="23" t="str">
        <f>'ЕФЕКТИВНІСТЬ 2018 рік'!W164</f>
        <v>ВВ</v>
      </c>
      <c r="N270" s="17">
        <f>'ЕФЕКТИВНІСТЬ 2018 рік'!X164</f>
        <v>0</v>
      </c>
    </row>
    <row r="271" spans="2:14" outlineLevel="1" x14ac:dyDescent="0.25">
      <c r="B271" s="2">
        <f>'ЕФЕКТИВНІСТЬ 2018 рік'!B165</f>
        <v>128</v>
      </c>
      <c r="C271" s="196" t="str">
        <f>'ЕФЕКТИВНІСТЬ 2018 рік'!C165</f>
        <v>Любарський районний суд Житомирської області</v>
      </c>
      <c r="E271" s="189">
        <f>'ЕФЕКТИВНІСТЬ 2018 рік'!K165</f>
        <v>4914</v>
      </c>
      <c r="F271" s="190">
        <f>'ЕФЕКТИВНІСТЬ 2018 рік'!E165</f>
        <v>404.32</v>
      </c>
      <c r="G271" s="189">
        <f>'ЕФЕКТИВНІСТЬ 2018 рік'!N165</f>
        <v>1.2478003519436891</v>
      </c>
      <c r="H271" s="64">
        <f>'ЕФЕКТИВНІСТЬ 2018 рік'!R165</f>
        <v>0.67</v>
      </c>
      <c r="I271" s="64">
        <f>'ЕФЕКТИВНІСТЬ 2018 рік'!Q165</f>
        <v>-2.0999999999999996</v>
      </c>
      <c r="K271" s="23">
        <f>'ЕФЕКТИВНІСТЬ 2018 рік'!U165</f>
        <v>0</v>
      </c>
      <c r="L271" s="114">
        <f>'ЕФЕКТИВНІСТЬ 2018 рік'!V165</f>
        <v>0</v>
      </c>
      <c r="M271" s="23">
        <f>'ЕФЕКТИВНІСТЬ 2018 рік'!W165</f>
        <v>0</v>
      </c>
      <c r="N271" s="17" t="str">
        <f>'ЕФЕКТИВНІСТЬ 2018 рік'!X165</f>
        <v>ВА</v>
      </c>
    </row>
    <row r="272" spans="2:14" outlineLevel="1" x14ac:dyDescent="0.25">
      <c r="B272" s="2">
        <f>'ЕФЕКТИВНІСТЬ 2018 рік'!B166</f>
        <v>129</v>
      </c>
      <c r="C272" s="196" t="str">
        <f>'ЕФЕКТИВНІСТЬ 2018 рік'!C166</f>
        <v>Малинський районний суд Житомирської області</v>
      </c>
      <c r="E272" s="189">
        <f>'ЕФЕКТИВНІСТЬ 2018 рік'!K166</f>
        <v>7268.5</v>
      </c>
      <c r="F272" s="190">
        <f>'ЕФЕКТИВНІСТЬ 2018 рік'!E166</f>
        <v>752.82</v>
      </c>
      <c r="G272" s="189">
        <f>'ЕФЕКТИВНІСТЬ 2018 рік'!N166</f>
        <v>3.515437529995201</v>
      </c>
      <c r="H272" s="64">
        <f>'ЕФЕКТИВНІСТЬ 2018 рік'!R166</f>
        <v>0.30000000000000004</v>
      </c>
      <c r="I272" s="64">
        <f>'ЕФЕКТИВНІСТЬ 2018 рік'!Q166</f>
        <v>-0.64</v>
      </c>
      <c r="K272" s="23">
        <f>'ЕФЕКТИВНІСТЬ 2018 рік'!U166</f>
        <v>0</v>
      </c>
      <c r="L272" s="114">
        <f>'ЕФЕКТИВНІСТЬ 2018 рік'!V166</f>
        <v>0</v>
      </c>
      <c r="M272" s="23">
        <f>'ЕФЕКТИВНІСТЬ 2018 рік'!W166</f>
        <v>0</v>
      </c>
      <c r="N272" s="17" t="str">
        <f>'ЕФЕКТИВНІСТЬ 2018 рік'!X166</f>
        <v>ВА</v>
      </c>
    </row>
    <row r="273" spans="2:14" outlineLevel="1" x14ac:dyDescent="0.25">
      <c r="B273" s="2">
        <f>'ЕФЕКТИВНІСТЬ 2018 рік'!B167</f>
        <v>130</v>
      </c>
      <c r="C273" s="196" t="str">
        <f>'ЕФЕКТИВНІСТЬ 2018 рік'!C167</f>
        <v>Народицький районний суд Житомирської області</v>
      </c>
      <c r="E273" s="189">
        <f>'ЕФЕКТИВНІСТЬ 2018 рік'!K167</f>
        <v>5332.8</v>
      </c>
      <c r="F273" s="190">
        <f>'ЕФЕКТИВНІСТЬ 2018 рік'!E167</f>
        <v>186.59</v>
      </c>
      <c r="G273" s="189">
        <f>'ЕФЕКТИВНІСТЬ 2018 рік'!N167</f>
        <v>2.7355623100303954</v>
      </c>
      <c r="H273" s="64">
        <f>'ЕФЕКТИВНІСТЬ 2018 рік'!R167</f>
        <v>-2.21</v>
      </c>
      <c r="I273" s="64">
        <f>'ЕФЕКТИВНІСТЬ 2018 рік'!Q167</f>
        <v>-1.05</v>
      </c>
      <c r="K273" s="23">
        <f>'ЕФЕКТИВНІСТЬ 2018 рік'!U167</f>
        <v>0</v>
      </c>
      <c r="L273" s="114">
        <f>'ЕФЕКТИВНІСТЬ 2018 рік'!V167</f>
        <v>0</v>
      </c>
      <c r="M273" s="23" t="str">
        <f>'ЕФЕКТИВНІСТЬ 2018 рік'!W167</f>
        <v>ВВ</v>
      </c>
      <c r="N273" s="17">
        <f>'ЕФЕКТИВНІСТЬ 2018 рік'!X167</f>
        <v>0</v>
      </c>
    </row>
    <row r="274" spans="2:14" ht="24" outlineLevel="1" x14ac:dyDescent="0.25">
      <c r="B274" s="2">
        <f>'ЕФЕКТИВНІСТЬ 2018 рік'!B168</f>
        <v>131</v>
      </c>
      <c r="C274" s="196" t="str">
        <f>'ЕФЕКТИВНІСТЬ 2018 рік'!C168</f>
        <v>Новоград-Волинський міськрайонний суд Житомирської області</v>
      </c>
      <c r="E274" s="189">
        <f>'ЕФЕКТИВНІСТЬ 2018 рік'!K168</f>
        <v>14978.5</v>
      </c>
      <c r="F274" s="190">
        <f>'ЕФЕКТИВНІСТЬ 2018 рік'!E168</f>
        <v>1154.6300000000001</v>
      </c>
      <c r="G274" s="189">
        <f>'ЕФЕКТИВНІСТЬ 2018 рік'!N168</f>
        <v>8.8625819868820983</v>
      </c>
      <c r="H274" s="64">
        <f>'ЕФЕКТИВНІСТЬ 2018 рік'!R168</f>
        <v>-0.45999999999999996</v>
      </c>
      <c r="I274" s="64">
        <f>'ЕФЕКТИВНІСТЬ 2018 рік'!Q168</f>
        <v>-1.3599999999999999</v>
      </c>
      <c r="K274" s="23">
        <f>'ЕФЕКТИВНІСТЬ 2018 рік'!U168</f>
        <v>0</v>
      </c>
      <c r="L274" s="114">
        <f>'ЕФЕКТИВНІСТЬ 2018 рік'!V168</f>
        <v>0</v>
      </c>
      <c r="M274" s="23" t="str">
        <f>'ЕФЕКТИВНІСТЬ 2018 рік'!W168</f>
        <v>ВВ</v>
      </c>
      <c r="N274" s="17">
        <f>'ЕФЕКТИВНІСТЬ 2018 рік'!X168</f>
        <v>0</v>
      </c>
    </row>
    <row r="275" spans="2:14" outlineLevel="1" x14ac:dyDescent="0.25">
      <c r="B275" s="2">
        <f>'ЕФЕКТИВНІСТЬ 2018 рік'!B169</f>
        <v>132</v>
      </c>
      <c r="C275" s="196" t="str">
        <f>'ЕФЕКТИВНІСТЬ 2018 рік'!C169</f>
        <v>Овруцький районний суд Житомирської області</v>
      </c>
      <c r="E275" s="189">
        <f>'ЕФЕКТИВНІСТЬ 2018 рік'!K169</f>
        <v>11376.1</v>
      </c>
      <c r="F275" s="190">
        <f>'ЕФЕКТИВНІСТЬ 2018 рік'!E169</f>
        <v>1228.77</v>
      </c>
      <c r="G275" s="189">
        <f>'ЕФЕКТИВНІСТЬ 2018 рік'!N169</f>
        <v>6.9028955367141256</v>
      </c>
      <c r="H275" s="64">
        <f>'ЕФЕКТИВНІСТЬ 2018 рік'!R169</f>
        <v>0.13</v>
      </c>
      <c r="I275" s="64">
        <f>'ЕФЕКТИВНІСТЬ 2018 рік'!Q169</f>
        <v>0.25999999999999995</v>
      </c>
      <c r="K275" s="23">
        <f>'ЕФЕКТИВНІСТЬ 2018 рік'!U169</f>
        <v>0</v>
      </c>
      <c r="L275" s="114" t="str">
        <f>'ЕФЕКТИВНІСТЬ 2018 рік'!V169</f>
        <v>АА</v>
      </c>
      <c r="M275" s="23">
        <f>'ЕФЕКТИВНІСТЬ 2018 рік'!W169</f>
        <v>0</v>
      </c>
      <c r="N275" s="17">
        <f>'ЕФЕКТИВНІСТЬ 2018 рік'!X169</f>
        <v>0</v>
      </c>
    </row>
    <row r="276" spans="2:14" outlineLevel="1" x14ac:dyDescent="0.25">
      <c r="B276" s="2">
        <f>'ЕФЕКТИВНІСТЬ 2018 рік'!B170</f>
        <v>133</v>
      </c>
      <c r="C276" s="196" t="str">
        <f>'ЕФЕКТИВНІСТЬ 2018 рік'!C170</f>
        <v>Олевський районний суд Житомирської області</v>
      </c>
      <c r="E276" s="189">
        <f>'ЕФЕКТИВНІСТЬ 2018 рік'!K170</f>
        <v>7801.3</v>
      </c>
      <c r="F276" s="190">
        <f>'ЕФЕКТИВНІСТЬ 2018 рік'!E170</f>
        <v>494.14</v>
      </c>
      <c r="G276" s="189">
        <f>'ЕФЕКТИВНІСТЬ 2018 рік'!N170</f>
        <v>3.4514477683570628</v>
      </c>
      <c r="H276" s="64">
        <f>'ЕФЕКТИВНІСТЬ 2018 рік'!R170</f>
        <v>-0.64</v>
      </c>
      <c r="I276" s="64">
        <f>'ЕФЕКТИВНІСТЬ 2018 рік'!Q170</f>
        <v>-1.17</v>
      </c>
      <c r="K276" s="23">
        <f>'ЕФЕКТИВНІСТЬ 2018 рік'!U170</f>
        <v>0</v>
      </c>
      <c r="L276" s="114">
        <f>'ЕФЕКТИВНІСТЬ 2018 рік'!V170</f>
        <v>0</v>
      </c>
      <c r="M276" s="23" t="str">
        <f>'ЕФЕКТИВНІСТЬ 2018 рік'!W170</f>
        <v>ВВ</v>
      </c>
      <c r="N276" s="17">
        <f>'ЕФЕКТИВНІСТЬ 2018 рік'!X170</f>
        <v>0</v>
      </c>
    </row>
    <row r="277" spans="2:14" outlineLevel="1" x14ac:dyDescent="0.25">
      <c r="B277" s="2">
        <f>'ЕФЕКТИВНІСТЬ 2018 рік'!B171</f>
        <v>134</v>
      </c>
      <c r="C277" s="196" t="str">
        <f>'ЕФЕКТИВНІСТЬ 2018 рік'!C171</f>
        <v>Попільнянський районний суд Житомирської області</v>
      </c>
      <c r="E277" s="189">
        <f>'ЕФЕКТИВНІСТЬ 2018 рік'!K171</f>
        <v>5755.4</v>
      </c>
      <c r="F277" s="190">
        <f>'ЕФЕКТИВНІСТЬ 2018 рік'!E171</f>
        <v>440.88</v>
      </c>
      <c r="G277" s="189">
        <f>'ЕФЕКТИВНІСТЬ 2018 рік'!N171</f>
        <v>1.9996800511918094</v>
      </c>
      <c r="H277" s="64">
        <f>'ЕФЕКТИВНІСТЬ 2018 рік'!R171</f>
        <v>2.0000000000000018E-2</v>
      </c>
      <c r="I277" s="64">
        <f>'ЕФЕКТИВНІСТЬ 2018 рік'!Q171</f>
        <v>-0.87999999999999989</v>
      </c>
      <c r="K277" s="23">
        <f>'ЕФЕКТИВНІСТЬ 2018 рік'!U171</f>
        <v>0</v>
      </c>
      <c r="L277" s="114">
        <f>'ЕФЕКТИВНІСТЬ 2018 рік'!V171</f>
        <v>0</v>
      </c>
      <c r="M277" s="23">
        <f>'ЕФЕКТИВНІСТЬ 2018 рік'!W171</f>
        <v>0</v>
      </c>
      <c r="N277" s="17" t="str">
        <f>'ЕФЕКТИВНІСТЬ 2018 рік'!X171</f>
        <v>ВА</v>
      </c>
    </row>
    <row r="278" spans="2:14" outlineLevel="1" x14ac:dyDescent="0.25">
      <c r="B278" s="2">
        <f>'ЕФЕКТИВНІСТЬ 2018 рік'!B172</f>
        <v>135</v>
      </c>
      <c r="C278" s="196" t="str">
        <f>'ЕФЕКТИВНІСТЬ 2018 рік'!C172</f>
        <v>Радомишльський районний суд Житомирської області</v>
      </c>
      <c r="E278" s="189">
        <f>'ЕФЕКТИВНІСТЬ 2018 рік'!K172</f>
        <v>5514.1</v>
      </c>
      <c r="F278" s="190">
        <f>'ЕФЕКТИВНІСТЬ 2018 рік'!E172</f>
        <v>463.71</v>
      </c>
      <c r="G278" s="189">
        <f>'ЕФЕКТИВНІСТЬ 2018 рік'!N172</f>
        <v>1.8317069268916975</v>
      </c>
      <c r="H278" s="64">
        <f>'ЕФЕКТИВНІСТЬ 2018 рік'!R172</f>
        <v>0.31</v>
      </c>
      <c r="I278" s="64">
        <f>'ЕФЕКТИВНІСТЬ 2018 рік'!Q172</f>
        <v>-1.65</v>
      </c>
      <c r="K278" s="23">
        <f>'ЕФЕКТИВНІСТЬ 2018 рік'!U172</f>
        <v>0</v>
      </c>
      <c r="L278" s="114">
        <f>'ЕФЕКТИВНІСТЬ 2018 рік'!V172</f>
        <v>0</v>
      </c>
      <c r="M278" s="23">
        <f>'ЕФЕКТИВНІСТЬ 2018 рік'!W172</f>
        <v>0</v>
      </c>
      <c r="N278" s="17" t="str">
        <f>'ЕФЕКТИВНІСТЬ 2018 рік'!X172</f>
        <v>ВА</v>
      </c>
    </row>
    <row r="279" spans="2:14" outlineLevel="1" x14ac:dyDescent="0.25">
      <c r="B279" s="2">
        <f>'ЕФЕКТИВНІСТЬ 2018 рік'!B173</f>
        <v>136</v>
      </c>
      <c r="C279" s="196" t="str">
        <f>'ЕФЕКТИВНІСТЬ 2018 рік'!C173</f>
        <v>Романівський районний суд Житомирської області</v>
      </c>
      <c r="E279" s="189">
        <f>'ЕФЕКТИВНІСТЬ 2018 рік'!K173</f>
        <v>4343</v>
      </c>
      <c r="F279" s="190">
        <f>'ЕФЕКТИВНІСТЬ 2018 рік'!E173</f>
        <v>258.10000000000002</v>
      </c>
      <c r="G279" s="189">
        <f>'ЕФЕКТИВНІСТЬ 2018 рік'!N173</f>
        <v>0.99984002559590468</v>
      </c>
      <c r="H279" s="64">
        <f>'ЕФЕКТИВНІСТЬ 2018 рік'!R173</f>
        <v>-0.10000000000000003</v>
      </c>
      <c r="I279" s="64">
        <f>'ЕФЕКТИВНІСТЬ 2018 рік'!Q173</f>
        <v>-2.5099999999999998</v>
      </c>
      <c r="K279" s="23">
        <f>'ЕФЕКТИВНІСТЬ 2018 рік'!U173</f>
        <v>0</v>
      </c>
      <c r="L279" s="114">
        <f>'ЕФЕКТИВНІСТЬ 2018 рік'!V173</f>
        <v>0</v>
      </c>
      <c r="M279" s="23" t="str">
        <f>'ЕФЕКТИВНІСТЬ 2018 рік'!W173</f>
        <v>ВВ</v>
      </c>
      <c r="N279" s="17">
        <f>'ЕФЕКТИВНІСТЬ 2018 рік'!X173</f>
        <v>0</v>
      </c>
    </row>
    <row r="280" spans="2:14" outlineLevel="1" x14ac:dyDescent="0.25">
      <c r="B280" s="2">
        <f>'ЕФЕКТИВНІСТЬ 2018 рік'!B174</f>
        <v>137</v>
      </c>
      <c r="C280" s="196" t="str">
        <f>'ЕФЕКТИВНІСТЬ 2018 рік'!C174</f>
        <v>Ружинський районний суд Житомирської області</v>
      </c>
      <c r="E280" s="189">
        <f>'ЕФЕКТИВНІСТЬ 2018 рік'!K174</f>
        <v>6158.3</v>
      </c>
      <c r="F280" s="190">
        <f>'ЕФЕКТИВНІСТЬ 2018 рік'!E174</f>
        <v>342.91</v>
      </c>
      <c r="G280" s="189">
        <f>'ЕФЕКТИВНІСТЬ 2018 рік'!N174</f>
        <v>2.8955367141257398</v>
      </c>
      <c r="H280" s="64">
        <f>'ЕФЕКТИВНІСТЬ 2018 рік'!R174</f>
        <v>-0.98</v>
      </c>
      <c r="I280" s="64">
        <f>'ЕФЕКТИВНІСТЬ 2018 рік'!Q174</f>
        <v>-0.47</v>
      </c>
      <c r="K280" s="23">
        <f>'ЕФЕКТИВНІСТЬ 2018 рік'!U174</f>
        <v>0</v>
      </c>
      <c r="L280" s="114">
        <f>'ЕФЕКТИВНІСТЬ 2018 рік'!V174</f>
        <v>0</v>
      </c>
      <c r="M280" s="23" t="str">
        <f>'ЕФЕКТИВНІСТЬ 2018 рік'!W174</f>
        <v>ВВ</v>
      </c>
      <c r="N280" s="17">
        <f>'ЕФЕКТИВНІСТЬ 2018 рік'!X174</f>
        <v>0</v>
      </c>
    </row>
    <row r="281" spans="2:14" ht="24" outlineLevel="1" x14ac:dyDescent="0.25">
      <c r="B281" s="2">
        <f>'ЕФЕКТИВНІСТЬ 2018 рік'!B175</f>
        <v>138</v>
      </c>
      <c r="C281" s="196" t="str">
        <f>'ЕФЕКТИВНІСТЬ 2018 рік'!C175</f>
        <v>Червоноармійський районний суд Житомирської області</v>
      </c>
      <c r="E281" s="189">
        <f>'ЕФЕКТИВНІСТЬ 2018 рік'!K175</f>
        <v>5338</v>
      </c>
      <c r="F281" s="190">
        <f>'ЕФЕКТИВНІСТЬ 2018 рік'!E175</f>
        <v>276.47000000000003</v>
      </c>
      <c r="G281" s="189">
        <f>'ЕФЕКТИВНІСТЬ 2018 рік'!N175</f>
        <v>1.7317229243321068</v>
      </c>
      <c r="H281" s="64">
        <f>'ЕФЕКТИВНІСТЬ 2018 рік'!R175</f>
        <v>-0.87</v>
      </c>
      <c r="I281" s="64">
        <f>'ЕФЕКТИВНІСТЬ 2018 рік'!Q175</f>
        <v>-0.87</v>
      </c>
      <c r="K281" s="23">
        <f>'ЕФЕКТИВНІСТЬ 2018 рік'!U175</f>
        <v>0</v>
      </c>
      <c r="L281" s="114">
        <f>'ЕФЕКТИВНІСТЬ 2018 рік'!V175</f>
        <v>0</v>
      </c>
      <c r="M281" s="23" t="str">
        <f>'ЕФЕКТИВНІСТЬ 2018 рік'!W175</f>
        <v>ВВ</v>
      </c>
      <c r="N281" s="17">
        <f>'ЕФЕКТИВНІСТЬ 2018 рік'!X175</f>
        <v>0</v>
      </c>
    </row>
    <row r="282" spans="2:14" outlineLevel="1" x14ac:dyDescent="0.25">
      <c r="B282" s="2">
        <f>'ЕФЕКТИВНІСТЬ 2018 рік'!B176</f>
        <v>139</v>
      </c>
      <c r="C282" s="196" t="str">
        <f>'ЕФЕКТИВНІСТЬ 2018 рік'!C176</f>
        <v>Черняхівський районний суд Житомирської області</v>
      </c>
      <c r="E282" s="189">
        <f>'ЕФЕКТИВНІСТЬ 2018 рік'!K176</f>
        <v>6043.6</v>
      </c>
      <c r="F282" s="190">
        <f>'ЕФЕКТИВНІСТЬ 2018 рік'!E176</f>
        <v>407.49</v>
      </c>
      <c r="G282" s="189">
        <f>'ЕФЕКТИВНІСТЬ 2018 рік'!N176</f>
        <v>1.7757158854583268</v>
      </c>
      <c r="H282" s="64">
        <f>'ЕФЕКТИВНІСТЬ 2018 рік'!R176</f>
        <v>-8.0000000000000016E-2</v>
      </c>
      <c r="I282" s="64">
        <f>'ЕФЕКТИВНІСТЬ 2018 рік'!Q176</f>
        <v>-2.9499999999999997</v>
      </c>
      <c r="K282" s="23">
        <f>'ЕФЕКТИВНІСТЬ 2018 рік'!U176</f>
        <v>0</v>
      </c>
      <c r="L282" s="114">
        <f>'ЕФЕКТИВНІСТЬ 2018 рік'!V176</f>
        <v>0</v>
      </c>
      <c r="M282" s="23" t="str">
        <f>'ЕФЕКТИВНІСТЬ 2018 рік'!W176</f>
        <v>ВВ</v>
      </c>
      <c r="N282" s="17">
        <f>'ЕФЕКТИВНІСТЬ 2018 рік'!X176</f>
        <v>0</v>
      </c>
    </row>
    <row r="283" spans="2:14" outlineLevel="1" x14ac:dyDescent="0.25">
      <c r="B283" s="2">
        <f>'ЕФЕКТИВНІСТЬ 2018 рік'!B177</f>
        <v>140</v>
      </c>
      <c r="C283" s="196" t="str">
        <f>'ЕФЕКТИВНІСТЬ 2018 рік'!C177</f>
        <v>Чуднівський районний суд Житомирської області</v>
      </c>
      <c r="E283" s="189">
        <f>'ЕФЕКТИВНІСТЬ 2018 рік'!K177</f>
        <v>5012.7</v>
      </c>
      <c r="F283" s="190">
        <f>'ЕФЕКТИВНІСТЬ 2018 рік'!E177</f>
        <v>351.63</v>
      </c>
      <c r="G283" s="189">
        <f>'ЕФЕКТИВНІСТЬ 2018 рік'!N177</f>
        <v>1.9996800511918094</v>
      </c>
      <c r="H283" s="64">
        <f>'ЕФЕКТИВНІСТЬ 2018 рік'!R177</f>
        <v>-0.32999999999999996</v>
      </c>
      <c r="I283" s="64">
        <f>'ЕФЕКТИВНІСТЬ 2018 рік'!Q177</f>
        <v>-4.6300000000000008</v>
      </c>
      <c r="K283" s="23">
        <f>'ЕФЕКТИВНІСТЬ 2018 рік'!U177</f>
        <v>0</v>
      </c>
      <c r="L283" s="114">
        <f>'ЕФЕКТИВНІСТЬ 2018 рік'!V177</f>
        <v>0</v>
      </c>
      <c r="M283" s="23" t="str">
        <f>'ЕФЕКТИВНІСТЬ 2018 рік'!W177</f>
        <v>ВВ</v>
      </c>
      <c r="N283" s="17">
        <f>'ЕФЕКТИВНІСТЬ 2018 рік'!X177</f>
        <v>0</v>
      </c>
    </row>
    <row r="284" spans="2:14" x14ac:dyDescent="0.25">
      <c r="C284" s="206" t="s">
        <v>698</v>
      </c>
      <c r="E284" s="77"/>
      <c r="F284" s="77"/>
      <c r="G284" s="77"/>
      <c r="H284" s="77"/>
      <c r="I284" s="77"/>
      <c r="K284" s="77"/>
      <c r="L284" s="77"/>
      <c r="M284" s="77"/>
      <c r="N284" s="77"/>
    </row>
    <row r="285" spans="2:14" ht="22.5" customHeight="1" outlineLevel="1" x14ac:dyDescent="0.25">
      <c r="B285" s="2">
        <f>'ЕФЕКТИВНІСТЬ 2018 рік'!B178</f>
        <v>141</v>
      </c>
      <c r="C285" s="196" t="str">
        <f>'ЕФЕКТИВНІСТЬ 2018 рік'!C178</f>
        <v>Берегівський районний суд Закарпатської області</v>
      </c>
      <c r="E285" s="189">
        <f>'ЕФЕКТИВНІСТЬ 2018 рік'!K178</f>
        <v>8221.1</v>
      </c>
      <c r="F285" s="190">
        <f>'ЕФЕКТИВНІСТЬ 2018 рік'!E178</f>
        <v>697.97</v>
      </c>
      <c r="G285" s="189">
        <f>'ЕФЕКТИВНІСТЬ 2018 рік'!N178</f>
        <v>3.7383999999999999</v>
      </c>
      <c r="H285" s="64">
        <f>'ЕФЕКТИВНІСТЬ 2018 рік'!R178</f>
        <v>-3.9999999999999994E-2</v>
      </c>
      <c r="I285" s="64">
        <f>'ЕФЕКТИВНІСТЬ 2018 рік'!Q178</f>
        <v>-0.43</v>
      </c>
      <c r="K285" s="23">
        <f>'ЕФЕКТИВНІСТЬ 2018 рік'!U178</f>
        <v>0</v>
      </c>
      <c r="L285" s="114">
        <f>'ЕФЕКТИВНІСТЬ 2018 рік'!V178</f>
        <v>0</v>
      </c>
      <c r="M285" s="23" t="str">
        <f>'ЕФЕКТИВНІСТЬ 2018 рік'!W178</f>
        <v>ВВ</v>
      </c>
      <c r="N285" s="17">
        <f>'ЕФЕКТИВНІСТЬ 2018 рік'!X178</f>
        <v>0</v>
      </c>
    </row>
    <row r="286" spans="2:14" ht="22.5" customHeight="1" outlineLevel="1" x14ac:dyDescent="0.25">
      <c r="B286" s="2">
        <f>'ЕФЕКТИВНІСТЬ 2018 рік'!B179</f>
        <v>142</v>
      </c>
      <c r="C286" s="196" t="str">
        <f>'ЕФЕКТИВНІСТЬ 2018 рік'!C179</f>
        <v>Великоберезнянський районний суд Закарпатської області</v>
      </c>
      <c r="E286" s="189">
        <f>'ЕФЕКТИВНІСТЬ 2018 рік'!K179</f>
        <v>5658.1</v>
      </c>
      <c r="F286" s="190">
        <f>'ЕФЕКТИВНІСТЬ 2018 рік'!E179</f>
        <v>804.41</v>
      </c>
      <c r="G286" s="189">
        <f>'ЕФЕКТИВНІСТЬ 2018 рік'!N179</f>
        <v>1.8560000000000001</v>
      </c>
      <c r="H286" s="64">
        <f>'ЕФЕКТИВНІСТЬ 2018 рік'!R179</f>
        <v>1.7400000000000002</v>
      </c>
      <c r="I286" s="64">
        <f>'ЕФЕКТИВНІСТЬ 2018 рік'!Q179</f>
        <v>0.15999999999999995</v>
      </c>
      <c r="K286" s="23">
        <f>'ЕФЕКТИВНІСТЬ 2018 рік'!U179</f>
        <v>0</v>
      </c>
      <c r="L286" s="114" t="str">
        <f>'ЕФЕКТИВНІСТЬ 2018 рік'!V179</f>
        <v>АА</v>
      </c>
      <c r="M286" s="23">
        <f>'ЕФЕКТИВНІСТЬ 2018 рік'!W179</f>
        <v>0</v>
      </c>
      <c r="N286" s="17">
        <f>'ЕФЕКТИВНІСТЬ 2018 рік'!X179</f>
        <v>0</v>
      </c>
    </row>
    <row r="287" spans="2:14" ht="22.5" customHeight="1" outlineLevel="1" x14ac:dyDescent="0.25">
      <c r="B287" s="2">
        <f>'ЕФЕКТИВНІСТЬ 2018 рік'!B180</f>
        <v>143</v>
      </c>
      <c r="C287" s="196" t="str">
        <f>'ЕФЕКТИВНІСТЬ 2018 рік'!C180</f>
        <v>Виноградівський районний суд Закарпатської області</v>
      </c>
      <c r="E287" s="189">
        <f>'ЕФЕКТИВНІСТЬ 2018 рік'!K180</f>
        <v>11060.2</v>
      </c>
      <c r="F287" s="190">
        <f>'ЕФЕКТИВНІСТЬ 2018 рік'!E180</f>
        <v>1161.93</v>
      </c>
      <c r="G287" s="189">
        <f>'ЕФЕКТИВНІСТЬ 2018 рік'!N180</f>
        <v>5.2080000000000002</v>
      </c>
      <c r="H287" s="64">
        <f>'ЕФЕКТИВНІСТЬ 2018 рік'!R180</f>
        <v>0.36</v>
      </c>
      <c r="I287" s="64">
        <f>'ЕФЕКТИВНІСТЬ 2018 рік'!Q180</f>
        <v>-0.63</v>
      </c>
      <c r="K287" s="23">
        <f>'ЕФЕКТИВНІСТЬ 2018 рік'!U180</f>
        <v>0</v>
      </c>
      <c r="L287" s="114">
        <f>'ЕФЕКТИВНІСТЬ 2018 рік'!V180</f>
        <v>0</v>
      </c>
      <c r="M287" s="23">
        <f>'ЕФЕКТИВНІСТЬ 2018 рік'!W180</f>
        <v>0</v>
      </c>
      <c r="N287" s="17" t="str">
        <f>'ЕФЕКТИВНІСТЬ 2018 рік'!X180</f>
        <v>ВА</v>
      </c>
    </row>
    <row r="288" spans="2:14" ht="22.5" customHeight="1" outlineLevel="1" x14ac:dyDescent="0.25">
      <c r="B288" s="2">
        <f>'ЕФЕКТИВНІСТЬ 2018 рік'!B181</f>
        <v>144</v>
      </c>
      <c r="C288" s="196" t="str">
        <f>'ЕФЕКТИВНІСТЬ 2018 рік'!C181</f>
        <v>Воловецький районний суд Закарпатської області</v>
      </c>
      <c r="E288" s="189">
        <f>'ЕФЕКТИВНІСТЬ 2018 рік'!K181</f>
        <v>6679.4</v>
      </c>
      <c r="F288" s="190">
        <f>'ЕФЕКТИВНІСТЬ 2018 рік'!E181</f>
        <v>251.92</v>
      </c>
      <c r="G288" s="189">
        <f>'ЕФЕКТИВНІСТЬ 2018 рік'!N181</f>
        <v>2.6760000000000002</v>
      </c>
      <c r="H288" s="64">
        <f>'ЕФЕКТИВНІСТЬ 2018 рік'!R181</f>
        <v>-1.88</v>
      </c>
      <c r="I288" s="64">
        <f>'ЕФЕКТИВНІСТЬ 2018 рік'!Q181</f>
        <v>-0.55000000000000004</v>
      </c>
      <c r="K288" s="23">
        <f>'ЕФЕКТИВНІСТЬ 2018 рік'!U181</f>
        <v>0</v>
      </c>
      <c r="L288" s="114">
        <f>'ЕФЕКТИВНІСТЬ 2018 рік'!V181</f>
        <v>0</v>
      </c>
      <c r="M288" s="23" t="str">
        <f>'ЕФЕКТИВНІСТЬ 2018 рік'!W181</f>
        <v>ВВ</v>
      </c>
      <c r="N288" s="17">
        <f>'ЕФЕКТИВНІСТЬ 2018 рік'!X181</f>
        <v>0</v>
      </c>
    </row>
    <row r="289" spans="2:14" ht="22.5" customHeight="1" outlineLevel="1" x14ac:dyDescent="0.25">
      <c r="B289" s="2">
        <f>'ЕФЕКТИВНІСТЬ 2018 рік'!B182</f>
        <v>145</v>
      </c>
      <c r="C289" s="196" t="str">
        <f>'ЕФЕКТИВНІСТЬ 2018 рік'!C182</f>
        <v>Іршавський районний суд Закарпатської області</v>
      </c>
      <c r="E289" s="189">
        <f>'ЕФЕКТИВНІСТЬ 2018 рік'!K182</f>
        <v>9556.6</v>
      </c>
      <c r="F289" s="190">
        <f>'ЕФЕКТИВНІСТЬ 2018 рік'!E182</f>
        <v>1670.1</v>
      </c>
      <c r="G289" s="189">
        <f>'ЕФЕКТИВНІСТЬ 2018 рік'!N182</f>
        <v>4.6688000000000001</v>
      </c>
      <c r="H289" s="64">
        <f>'ЕФЕКТИВНІСТЬ 2018 рік'!R182</f>
        <v>1.45</v>
      </c>
      <c r="I289" s="64">
        <f>'ЕФЕКТИВНІСТЬ 2018 рік'!Q182</f>
        <v>0.30000000000000004</v>
      </c>
      <c r="K289" s="23">
        <f>'ЕФЕКТИВНІСТЬ 2018 рік'!U182</f>
        <v>0</v>
      </c>
      <c r="L289" s="114" t="str">
        <f>'ЕФЕКТИВНІСТЬ 2018 рік'!V182</f>
        <v>АА</v>
      </c>
      <c r="M289" s="23">
        <f>'ЕФЕКТИВНІСТЬ 2018 рік'!W182</f>
        <v>0</v>
      </c>
      <c r="N289" s="17">
        <f>'ЕФЕКТИВНІСТЬ 2018 рік'!X182</f>
        <v>0</v>
      </c>
    </row>
    <row r="290" spans="2:14" ht="22.5" customHeight="1" outlineLevel="1" x14ac:dyDescent="0.25">
      <c r="B290" s="2">
        <f>'ЕФЕКТИВНІСТЬ 2018 рік'!B183</f>
        <v>146</v>
      </c>
      <c r="C290" s="196" t="str">
        <f>'ЕФЕКТИВНІСТЬ 2018 рік'!C183</f>
        <v>Міжгірський районний суд Закарпатської області</v>
      </c>
      <c r="E290" s="189">
        <f>'ЕФЕКТИВНІСТЬ 2018 рік'!K183</f>
        <v>7708.8</v>
      </c>
      <c r="F290" s="190">
        <f>'ЕФЕКТИВНІСТЬ 2018 рік'!E183</f>
        <v>343.4</v>
      </c>
      <c r="G290" s="189">
        <f>'ЕФЕКТИВНІСТЬ 2018 рік'!N183</f>
        <v>2.9239999999999999</v>
      </c>
      <c r="H290" s="64">
        <f>'ЕФЕКТИВНІСТЬ 2018 рік'!R183</f>
        <v>-1.38</v>
      </c>
      <c r="I290" s="64">
        <f>'ЕФЕКТИВНІСТЬ 2018 рік'!Q183</f>
        <v>-0.86</v>
      </c>
      <c r="K290" s="23">
        <f>'ЕФЕКТИВНІСТЬ 2018 рік'!U183</f>
        <v>0</v>
      </c>
      <c r="L290" s="114">
        <f>'ЕФЕКТИВНІСТЬ 2018 рік'!V183</f>
        <v>0</v>
      </c>
      <c r="M290" s="23" t="str">
        <f>'ЕФЕКТИВНІСТЬ 2018 рік'!W183</f>
        <v>ВВ</v>
      </c>
      <c r="N290" s="17">
        <f>'ЕФЕКТИВНІСТЬ 2018 рік'!X183</f>
        <v>0</v>
      </c>
    </row>
    <row r="291" spans="2:14" ht="22.5" customHeight="1" outlineLevel="1" x14ac:dyDescent="0.25">
      <c r="B291" s="2">
        <f>'ЕФЕКТИВНІСТЬ 2018 рік'!B184</f>
        <v>147</v>
      </c>
      <c r="C291" s="196" t="str">
        <f>'ЕФЕКТИВНІСТЬ 2018 рік'!C184</f>
        <v>Мукачівський міськрайонний суд Закарпатської області</v>
      </c>
      <c r="E291" s="189">
        <f>'ЕФЕКТИВНІСТЬ 2018 рік'!K184</f>
        <v>25282.7</v>
      </c>
      <c r="F291" s="190">
        <f>'ЕФЕКТИВНІСТЬ 2018 рік'!E184</f>
        <v>2054.0700000000002</v>
      </c>
      <c r="G291" s="189">
        <f>'ЕФЕКТИВНІСТЬ 2018 рік'!N184</f>
        <v>15.3</v>
      </c>
      <c r="H291" s="64">
        <f>'ЕФЕКТИВНІСТЬ 2018 рік'!R184</f>
        <v>-0.38</v>
      </c>
      <c r="I291" s="64">
        <f>'ЕФЕКТИВНІСТЬ 2018 рік'!Q184</f>
        <v>-0.48</v>
      </c>
      <c r="K291" s="23">
        <f>'ЕФЕКТИВНІСТЬ 2018 рік'!U184</f>
        <v>0</v>
      </c>
      <c r="L291" s="114">
        <f>'ЕФЕКТИВНІСТЬ 2018 рік'!V184</f>
        <v>0</v>
      </c>
      <c r="M291" s="23" t="str">
        <f>'ЕФЕКТИВНІСТЬ 2018 рік'!W184</f>
        <v>ВВ</v>
      </c>
      <c r="N291" s="17">
        <f>'ЕФЕКТИВНІСТЬ 2018 рік'!X184</f>
        <v>0</v>
      </c>
    </row>
    <row r="292" spans="2:14" ht="22.5" customHeight="1" outlineLevel="1" x14ac:dyDescent="0.25">
      <c r="B292" s="2">
        <f>'ЕФЕКТИВНІСТЬ 2018 рік'!B185</f>
        <v>148</v>
      </c>
      <c r="C292" s="196" t="str">
        <f>'ЕФЕКТИВНІСТЬ 2018 рік'!C185</f>
        <v>Перечинський районний суд Закарпатської області</v>
      </c>
      <c r="E292" s="189">
        <f>'ЕФЕКТИВНІСТЬ 2018 рік'!K185</f>
        <v>6980.5</v>
      </c>
      <c r="F292" s="190">
        <f>'ЕФЕКТИВНІСТЬ 2018 рік'!E185</f>
        <v>712.85</v>
      </c>
      <c r="G292" s="189">
        <f>'ЕФЕКТИВНІСТЬ 2018 рік'!N185</f>
        <v>2.8</v>
      </c>
      <c r="H292" s="64">
        <f>'ЕФЕКТИВНІСТЬ 2018 рік'!R185</f>
        <v>0.51</v>
      </c>
      <c r="I292" s="64">
        <f>'ЕФЕКТИВНІСТЬ 2018 рік'!Q185</f>
        <v>-3.999999999999998E-2</v>
      </c>
      <c r="K292" s="23">
        <f>'ЕФЕКТИВНІСТЬ 2018 рік'!U185</f>
        <v>0</v>
      </c>
      <c r="L292" s="114">
        <f>'ЕФЕКТИВНІСТЬ 2018 рік'!V185</f>
        <v>0</v>
      </c>
      <c r="M292" s="23">
        <f>'ЕФЕКТИВНІСТЬ 2018 рік'!W185</f>
        <v>0</v>
      </c>
      <c r="N292" s="17" t="str">
        <f>'ЕФЕКТИВНІСТЬ 2018 рік'!X185</f>
        <v>ВА</v>
      </c>
    </row>
    <row r="293" spans="2:14" ht="22.5" customHeight="1" outlineLevel="1" x14ac:dyDescent="0.25">
      <c r="B293" s="2">
        <f>'ЕФЕКТИВНІСТЬ 2018 рік'!B186</f>
        <v>149</v>
      </c>
      <c r="C293" s="196" t="str">
        <f>'ЕФЕКТИВНІСТЬ 2018 рік'!C186</f>
        <v>Рахівський районний суд Закарпатської області</v>
      </c>
      <c r="E293" s="189">
        <f>'ЕФЕКТИВНІСТЬ 2018 рік'!K186</f>
        <v>8720.2999999999993</v>
      </c>
      <c r="F293" s="190">
        <f>'ЕФЕКТИВНІСТЬ 2018 рік'!E186</f>
        <v>643.09</v>
      </c>
      <c r="G293" s="189">
        <f>'ЕФЕКТИВНІСТЬ 2018 рік'!N186</f>
        <v>3.7</v>
      </c>
      <c r="H293" s="64">
        <f>'ЕФЕКТИВНІСТЬ 2018 рік'!R186</f>
        <v>-0.28000000000000003</v>
      </c>
      <c r="I293" s="64">
        <f>'ЕФЕКТИВНІСТЬ 2018 рік'!Q186</f>
        <v>-1</v>
      </c>
      <c r="K293" s="23">
        <f>'ЕФЕКТИВНІСТЬ 2018 рік'!U186</f>
        <v>0</v>
      </c>
      <c r="L293" s="114">
        <f>'ЕФЕКТИВНІСТЬ 2018 рік'!V186</f>
        <v>0</v>
      </c>
      <c r="M293" s="23" t="str">
        <f>'ЕФЕКТИВНІСТЬ 2018 рік'!W186</f>
        <v>ВВ</v>
      </c>
      <c r="N293" s="17">
        <f>'ЕФЕКТИВНІСТЬ 2018 рік'!X186</f>
        <v>0</v>
      </c>
    </row>
    <row r="294" spans="2:14" ht="22.5" customHeight="1" outlineLevel="1" x14ac:dyDescent="0.25">
      <c r="B294" s="2">
        <f>'ЕФЕКТИВНІСТЬ 2018 рік'!B187</f>
        <v>150</v>
      </c>
      <c r="C294" s="196" t="str">
        <f>'ЕФЕКТИВНІСТЬ 2018 рік'!C187</f>
        <v>Свалявський районний суд Закарпатської області</v>
      </c>
      <c r="E294" s="189">
        <f>'ЕФЕКТИВНІСТЬ 2018 рік'!K187</f>
        <v>9321.2999999999993</v>
      </c>
      <c r="F294" s="190">
        <f>'ЕФЕКТИВНІСТЬ 2018 рік'!E187</f>
        <v>1014.14</v>
      </c>
      <c r="G294" s="189">
        <f>'ЕФЕКТИВНІСТЬ 2018 рік'!N187</f>
        <v>5.4960000000000004</v>
      </c>
      <c r="H294" s="64">
        <f>'ЕФЕКТИВНІСТЬ 2018 рік'!R187</f>
        <v>0.18000000000000002</v>
      </c>
      <c r="I294" s="64">
        <f>'ЕФЕКТИВНІСТЬ 2018 рік'!Q187</f>
        <v>-0.20999999999999996</v>
      </c>
      <c r="K294" s="23">
        <f>'ЕФЕКТИВНІСТЬ 2018 рік'!U187</f>
        <v>0</v>
      </c>
      <c r="L294" s="114">
        <f>'ЕФЕКТИВНІСТЬ 2018 рік'!V187</f>
        <v>0</v>
      </c>
      <c r="M294" s="23">
        <f>'ЕФЕКТИВНІСТЬ 2018 рік'!W187</f>
        <v>0</v>
      </c>
      <c r="N294" s="17" t="str">
        <f>'ЕФЕКТИВНІСТЬ 2018 рік'!X187</f>
        <v>ВА</v>
      </c>
    </row>
    <row r="295" spans="2:14" ht="22.5" customHeight="1" outlineLevel="1" x14ac:dyDescent="0.25">
      <c r="B295" s="2">
        <f>'ЕФЕКТИВНІСТЬ 2018 рік'!B188</f>
        <v>151</v>
      </c>
      <c r="C295" s="196" t="str">
        <f>'ЕФЕКТИВНІСТЬ 2018 рік'!C188</f>
        <v>Тячівський районний суд Закарпатської області</v>
      </c>
      <c r="E295" s="189">
        <f>'ЕФЕКТИВНІСТЬ 2018 рік'!K188</f>
        <v>12337.1</v>
      </c>
      <c r="F295" s="190">
        <f>'ЕФЕКТИВНІСТЬ 2018 рік'!E188</f>
        <v>990.89</v>
      </c>
      <c r="G295" s="189">
        <f>'ЕФЕКТИВНІСТЬ 2018 рік'!N188</f>
        <v>5.6772</v>
      </c>
      <c r="H295" s="64">
        <f>'ЕФЕКТИВНІСТЬ 2018 рік'!R188</f>
        <v>-0.17</v>
      </c>
      <c r="I295" s="64">
        <f>'ЕФЕКТИВНІСТЬ 2018 рік'!Q188</f>
        <v>-3.46</v>
      </c>
      <c r="K295" s="23">
        <f>'ЕФЕКТИВНІСТЬ 2018 рік'!U188</f>
        <v>0</v>
      </c>
      <c r="L295" s="114">
        <f>'ЕФЕКТИВНІСТЬ 2018 рік'!V188</f>
        <v>0</v>
      </c>
      <c r="M295" s="23" t="str">
        <f>'ЕФЕКТИВНІСТЬ 2018 рік'!W188</f>
        <v>ВВ</v>
      </c>
      <c r="N295" s="17">
        <f>'ЕФЕКТИВНІСТЬ 2018 рік'!X188</f>
        <v>0</v>
      </c>
    </row>
    <row r="296" spans="2:14" ht="22.5" customHeight="1" outlineLevel="1" x14ac:dyDescent="0.25">
      <c r="B296" s="2">
        <f>'ЕФЕКТИВНІСТЬ 2018 рік'!B189</f>
        <v>152</v>
      </c>
      <c r="C296" s="196" t="str">
        <f>'ЕФЕКТИВНІСТЬ 2018 рік'!C189</f>
        <v>Ужгородський міськрайонний суд Закарпатської області</v>
      </c>
      <c r="E296" s="189">
        <f>'ЕФЕКТИВНІСТЬ 2018 рік'!K189</f>
        <v>25493.9</v>
      </c>
      <c r="F296" s="190">
        <f>'ЕФЕКТИВНІСТЬ 2018 рік'!E189</f>
        <v>3054.61</v>
      </c>
      <c r="G296" s="189">
        <f>'ЕФЕКТИВНІСТЬ 2018 рік'!N189</f>
        <v>14.8</v>
      </c>
      <c r="H296" s="64">
        <f>'ЕФЕКТИВНІСТЬ 2018 рік'!R189</f>
        <v>0.38</v>
      </c>
      <c r="I296" s="64">
        <f>'ЕФЕКТИВНІСТЬ 2018 рік'!Q189</f>
        <v>-2.35</v>
      </c>
      <c r="K296" s="23">
        <f>'ЕФЕКТИВНІСТЬ 2018 рік'!U189</f>
        <v>0</v>
      </c>
      <c r="L296" s="114">
        <f>'ЕФЕКТИВНІСТЬ 2018 рік'!V189</f>
        <v>0</v>
      </c>
      <c r="M296" s="23">
        <f>'ЕФЕКТИВНІСТЬ 2018 рік'!W189</f>
        <v>0</v>
      </c>
      <c r="N296" s="17" t="str">
        <f>'ЕФЕКТИВНІСТЬ 2018 рік'!X189</f>
        <v>ВА</v>
      </c>
    </row>
    <row r="297" spans="2:14" ht="22.5" customHeight="1" outlineLevel="1" x14ac:dyDescent="0.25">
      <c r="B297" s="2">
        <f>'ЕФЕКТИВНІСТЬ 2018 рік'!B190</f>
        <v>153</v>
      </c>
      <c r="C297" s="196" t="str">
        <f>'ЕФЕКТИВНІСТЬ 2018 рік'!C190</f>
        <v>Хустський районний суд Закарпатської області</v>
      </c>
      <c r="E297" s="189">
        <f>'ЕФЕКТИВНІСТЬ 2018 рік'!K190</f>
        <v>12370.7</v>
      </c>
      <c r="F297" s="190">
        <f>'ЕФЕКТИВНІСТЬ 2018 рік'!E190</f>
        <v>2694.57</v>
      </c>
      <c r="G297" s="189">
        <f>'ЕФЕКТИВНІСТЬ 2018 рік'!N190</f>
        <v>6.6251999999999995</v>
      </c>
      <c r="H297" s="64">
        <f>'ЕФЕКТИВНІСТЬ 2018 рік'!R190</f>
        <v>1.81</v>
      </c>
      <c r="I297" s="64">
        <f>'ЕФЕКТИВНІСТЬ 2018 рік'!Q190</f>
        <v>-0.93</v>
      </c>
      <c r="K297" s="23">
        <f>'ЕФЕКТИВНІСТЬ 2018 рік'!U190</f>
        <v>0</v>
      </c>
      <c r="L297" s="114">
        <f>'ЕФЕКТИВНІСТЬ 2018 рік'!V190</f>
        <v>0</v>
      </c>
      <c r="M297" s="23">
        <f>'ЕФЕКТИВНІСТЬ 2018 рік'!W190</f>
        <v>0</v>
      </c>
      <c r="N297" s="17" t="str">
        <f>'ЕФЕКТИВНІСТЬ 2018 рік'!X190</f>
        <v>ВА</v>
      </c>
    </row>
    <row r="298" spans="2:14" ht="22.5" customHeight="1" outlineLevel="1" x14ac:dyDescent="0.25">
      <c r="E298" s="77"/>
      <c r="F298" s="77"/>
      <c r="G298" s="77"/>
      <c r="H298" s="77"/>
      <c r="I298" s="77"/>
      <c r="K298" s="77"/>
      <c r="L298" s="77"/>
      <c r="M298" s="77"/>
      <c r="N298" s="77"/>
    </row>
    <row r="299" spans="2:14" ht="22.5" customHeight="1" outlineLevel="1" x14ac:dyDescent="0.25">
      <c r="E299" s="77"/>
      <c r="F299" s="77"/>
      <c r="G299" s="77"/>
      <c r="H299" s="77"/>
      <c r="I299" s="77"/>
      <c r="K299" s="77"/>
      <c r="L299" s="77"/>
      <c r="M299" s="77"/>
      <c r="N299" s="77"/>
    </row>
    <row r="300" spans="2:14" ht="22.5" customHeight="1" outlineLevel="1" x14ac:dyDescent="0.25">
      <c r="E300" s="77"/>
      <c r="F300" s="77"/>
      <c r="G300" s="77"/>
      <c r="H300" s="77"/>
      <c r="I300" s="77"/>
      <c r="K300" s="77"/>
      <c r="L300" s="77"/>
      <c r="M300" s="77"/>
      <c r="N300" s="77"/>
    </row>
    <row r="301" spans="2:14" ht="22.5" customHeight="1" outlineLevel="1" x14ac:dyDescent="0.25">
      <c r="E301" s="77"/>
      <c r="F301" s="77"/>
      <c r="G301" s="77"/>
      <c r="H301" s="77"/>
      <c r="I301" s="77"/>
      <c r="K301" s="77"/>
      <c r="L301" s="77"/>
      <c r="M301" s="77"/>
      <c r="N301" s="77"/>
    </row>
    <row r="302" spans="2:14" x14ac:dyDescent="0.25">
      <c r="C302" s="206" t="s">
        <v>699</v>
      </c>
      <c r="E302" s="77"/>
      <c r="F302" s="77"/>
      <c r="G302" s="77"/>
      <c r="H302" s="77"/>
      <c r="I302" s="77"/>
      <c r="K302" s="77"/>
      <c r="L302" s="77"/>
      <c r="M302" s="77"/>
      <c r="N302" s="77"/>
    </row>
    <row r="303" spans="2:14" outlineLevel="1" x14ac:dyDescent="0.25">
      <c r="B303" s="2">
        <f>'ЕФЕКТИВНІСТЬ 2018 рік'!B191</f>
        <v>154</v>
      </c>
      <c r="C303" s="196" t="str">
        <f>'ЕФЕКТИВНІСТЬ 2018 рік'!C191</f>
        <v>Бердянський міськрайонний суд Запорізької області</v>
      </c>
      <c r="E303" s="189">
        <f>'ЕФЕКТИВНІСТЬ 2018 рік'!K191</f>
        <v>24845.3</v>
      </c>
      <c r="F303" s="190">
        <f>'ЕФЕКТИВНІСТЬ 2018 рік'!E191</f>
        <v>2560.0100000000002</v>
      </c>
      <c r="G303" s="189">
        <f>'ЕФЕКТИВНІСТЬ 2018 рік'!N191</f>
        <v>13.375999999999999</v>
      </c>
      <c r="H303" s="64">
        <f>'ЕФЕКТИВНІСТЬ 2018 рік'!R191</f>
        <v>0.17</v>
      </c>
      <c r="I303" s="64">
        <f>'ЕФЕКТИВНІСТЬ 2018 рік'!Q191</f>
        <v>-0.53</v>
      </c>
      <c r="K303" s="23">
        <f>'ЕФЕКТИВНІСТЬ 2018 рік'!U191</f>
        <v>0</v>
      </c>
      <c r="L303" s="114">
        <f>'ЕФЕКТИВНІСТЬ 2018 рік'!V191</f>
        <v>0</v>
      </c>
      <c r="M303" s="23">
        <f>'ЕФЕКТИВНІСТЬ 2018 рік'!W191</f>
        <v>0</v>
      </c>
      <c r="N303" s="17" t="str">
        <f>'ЕФЕКТИВНІСТЬ 2018 рік'!X191</f>
        <v>ВА</v>
      </c>
    </row>
    <row r="304" spans="2:14" outlineLevel="1" x14ac:dyDescent="0.25">
      <c r="B304" s="2">
        <f>'ЕФЕКТИВНІСТЬ 2018 рік'!B192</f>
        <v>155</v>
      </c>
      <c r="C304" s="196" t="str">
        <f>'ЕФЕКТИВНІСТЬ 2018 рік'!C192</f>
        <v>Василівський районний суд Запорізької області</v>
      </c>
      <c r="E304" s="189">
        <f>'ЕФЕКТИВНІСТЬ 2018 рік'!K192</f>
        <v>9881.2000000000007</v>
      </c>
      <c r="F304" s="190">
        <f>'ЕФЕКТИВНІСТЬ 2018 рік'!E192</f>
        <v>1016.63</v>
      </c>
      <c r="G304" s="189">
        <f>'ЕФЕКТИВНІСТЬ 2018 рік'!N192</f>
        <v>6</v>
      </c>
      <c r="H304" s="64">
        <f>'ЕФЕКТИВНІСТЬ 2018 рік'!R192</f>
        <v>0.05</v>
      </c>
      <c r="I304" s="64">
        <f>'ЕФЕКТИВНІСТЬ 2018 рік'!Q192</f>
        <v>-0.66</v>
      </c>
      <c r="K304" s="23">
        <f>'ЕФЕКТИВНІСТЬ 2018 рік'!U192</f>
        <v>0</v>
      </c>
      <c r="L304" s="114">
        <f>'ЕФЕКТИВНІСТЬ 2018 рік'!V192</f>
        <v>0</v>
      </c>
      <c r="M304" s="23">
        <f>'ЕФЕКТИВНІСТЬ 2018 рік'!W192</f>
        <v>0</v>
      </c>
      <c r="N304" s="17" t="str">
        <f>'ЕФЕКТИВНІСТЬ 2018 рік'!X192</f>
        <v>ВА</v>
      </c>
    </row>
    <row r="305" spans="2:14" outlineLevel="1" x14ac:dyDescent="0.25">
      <c r="B305" s="2">
        <f>'ЕФЕКТИВНІСТЬ 2018 рік'!B193</f>
        <v>156</v>
      </c>
      <c r="C305" s="196" t="str">
        <f>'ЕФЕКТИВНІСТЬ 2018 рік'!C193</f>
        <v>Великобілозерський районний суд Запорізької області</v>
      </c>
      <c r="E305" s="189">
        <f>'ЕФЕКТИВНІСТЬ 2018 рік'!K193</f>
        <v>4162.2</v>
      </c>
      <c r="F305" s="190">
        <f>'ЕФЕКТИВНІСТЬ 2018 рік'!E193</f>
        <v>301.7</v>
      </c>
      <c r="G305" s="189">
        <f>'ЕФЕКТИВНІСТЬ 2018 рік'!N193</f>
        <v>1.944</v>
      </c>
      <c r="H305" s="64">
        <f>'ЕФЕКТИВНІСТЬ 2018 рік'!R193</f>
        <v>-0.39</v>
      </c>
      <c r="I305" s="64">
        <f>'ЕФЕКТИВНІСТЬ 2018 рік'!Q193</f>
        <v>0.62</v>
      </c>
      <c r="K305" s="23" t="str">
        <f>'ЕФЕКТИВНІСТЬ 2018 рік'!U193</f>
        <v>АВ</v>
      </c>
      <c r="L305" s="114">
        <f>'ЕФЕКТИВНІСТЬ 2018 рік'!V193</f>
        <v>0</v>
      </c>
      <c r="M305" s="23">
        <f>'ЕФЕКТИВНІСТЬ 2018 рік'!W193</f>
        <v>0</v>
      </c>
      <c r="N305" s="17">
        <f>'ЕФЕКТИВНІСТЬ 2018 рік'!X193</f>
        <v>0</v>
      </c>
    </row>
    <row r="306" spans="2:14" outlineLevel="1" x14ac:dyDescent="0.25">
      <c r="B306" s="2">
        <f>'ЕФЕКТИВНІСТЬ 2018 рік'!B194</f>
        <v>157</v>
      </c>
      <c r="C306" s="196" t="str">
        <f>'ЕФЕКТИВНІСТЬ 2018 рік'!C194</f>
        <v>Веселівський районний суд Запорізької області</v>
      </c>
      <c r="E306" s="189">
        <f>'ЕФЕКТИВНІСТЬ 2018 рік'!K194</f>
        <v>5548.6</v>
      </c>
      <c r="F306" s="190">
        <f>'ЕФЕКТИВНІСТЬ 2018 рік'!E194</f>
        <v>339.49</v>
      </c>
      <c r="G306" s="189">
        <f>'ЕФЕКТИВНІСТЬ 2018 рік'!N194</f>
        <v>2.8959999999999999</v>
      </c>
      <c r="H306" s="64">
        <f>'ЕФЕКТИВНІСТЬ 2018 рік'!R194</f>
        <v>-0.83</v>
      </c>
      <c r="I306" s="64">
        <f>'ЕФЕКТИВНІСТЬ 2018 рік'!Q194</f>
        <v>-24.59</v>
      </c>
      <c r="K306" s="23">
        <f>'ЕФЕКТИВНІСТЬ 2018 рік'!U194</f>
        <v>0</v>
      </c>
      <c r="L306" s="114">
        <f>'ЕФЕКТИВНІСТЬ 2018 рік'!V194</f>
        <v>0</v>
      </c>
      <c r="M306" s="23" t="str">
        <f>'ЕФЕКТИВНІСТЬ 2018 рік'!W194</f>
        <v>ВВ</v>
      </c>
      <c r="N306" s="17">
        <f>'ЕФЕКТИВНІСТЬ 2018 рік'!X194</f>
        <v>0</v>
      </c>
    </row>
    <row r="307" spans="2:14" outlineLevel="1" x14ac:dyDescent="0.25">
      <c r="B307" s="2">
        <f>'ЕФЕКТИВНІСТЬ 2018 рік'!B195</f>
        <v>158</v>
      </c>
      <c r="C307" s="196" t="str">
        <f>'ЕФЕКТИВНІСТЬ 2018 рік'!C195</f>
        <v>Вільнянський районний суд Запорізької області</v>
      </c>
      <c r="E307" s="189">
        <f>'ЕФЕКТИВНІСТЬ 2018 рік'!K195</f>
        <v>9630.2000000000007</v>
      </c>
      <c r="F307" s="190">
        <f>'ЕФЕКТИВНІСТЬ 2018 рік'!E195</f>
        <v>1296.73</v>
      </c>
      <c r="G307" s="189">
        <f>'ЕФЕКТИВНІСТЬ 2018 рік'!N195</f>
        <v>5.82</v>
      </c>
      <c r="H307" s="64">
        <f>'ЕФЕКТИВНІСТЬ 2018 рік'!R195</f>
        <v>0.55000000000000004</v>
      </c>
      <c r="I307" s="64">
        <f>'ЕФЕКТИВНІСТЬ 2018 рік'!Q195</f>
        <v>-0.88</v>
      </c>
      <c r="K307" s="23">
        <f>'ЕФЕКТИВНІСТЬ 2018 рік'!U195</f>
        <v>0</v>
      </c>
      <c r="L307" s="114">
        <f>'ЕФЕКТИВНІСТЬ 2018 рік'!V195</f>
        <v>0</v>
      </c>
      <c r="M307" s="23">
        <f>'ЕФЕКТИВНІСТЬ 2018 рік'!W195</f>
        <v>0</v>
      </c>
      <c r="N307" s="17" t="str">
        <f>'ЕФЕКТИВНІСТЬ 2018 рік'!X195</f>
        <v>ВА</v>
      </c>
    </row>
    <row r="308" spans="2:14" outlineLevel="1" x14ac:dyDescent="0.25">
      <c r="B308" s="2">
        <f>'ЕФЕКТИВНІСТЬ 2018 рік'!B196</f>
        <v>159</v>
      </c>
      <c r="C308" s="196" t="str">
        <f>'ЕФЕКТИВНІСТЬ 2018 рік'!C196</f>
        <v>Гуляйпільський районний суд Запорізької області</v>
      </c>
      <c r="E308" s="189">
        <f>'ЕФЕКТИВНІСТЬ 2018 рік'!K196</f>
        <v>5819.9</v>
      </c>
      <c r="F308" s="190">
        <f>'ЕФЕКТИВНІСТЬ 2018 рік'!E196</f>
        <v>381.64</v>
      </c>
      <c r="G308" s="189">
        <f>'ЕФЕКТИВНІСТЬ 2018 рік'!N196</f>
        <v>2.964</v>
      </c>
      <c r="H308" s="64">
        <f>'ЕФЕКТИВНІСТЬ 2018 рік'!R196</f>
        <v>-0.66999999999999993</v>
      </c>
      <c r="I308" s="64">
        <f>'ЕФЕКТИВНІСТЬ 2018 рік'!Q196</f>
        <v>-1</v>
      </c>
      <c r="K308" s="23">
        <f>'ЕФЕКТИВНІСТЬ 2018 рік'!U196</f>
        <v>0</v>
      </c>
      <c r="L308" s="114">
        <f>'ЕФЕКТИВНІСТЬ 2018 рік'!V196</f>
        <v>0</v>
      </c>
      <c r="M308" s="23" t="str">
        <f>'ЕФЕКТИВНІСТЬ 2018 рік'!W196</f>
        <v>ВВ</v>
      </c>
      <c r="N308" s="17">
        <f>'ЕФЕКТИВНІСТЬ 2018 рік'!X196</f>
        <v>0</v>
      </c>
    </row>
    <row r="309" spans="2:14" outlineLevel="1" x14ac:dyDescent="0.25">
      <c r="B309" s="2">
        <f>'ЕФЕКТИВНІСТЬ 2018 рік'!B197</f>
        <v>160</v>
      </c>
      <c r="C309" s="196" t="str">
        <f>'ЕФЕКТИВНІСТЬ 2018 рік'!C197</f>
        <v>Енергодарський міський суд Запорізької області</v>
      </c>
      <c r="E309" s="189">
        <f>'ЕФЕКТИВНІСТЬ 2018 рік'!K197</f>
        <v>7544.8</v>
      </c>
      <c r="F309" s="190">
        <f>'ЕФЕКТИВНІСТЬ 2018 рік'!E197</f>
        <v>1831.03</v>
      </c>
      <c r="G309" s="189">
        <f>'ЕФЕКТИВНІСТЬ 2018 рік'!N197</f>
        <v>3.964</v>
      </c>
      <c r="H309" s="64">
        <f>'ЕФЕКТИВНІСТЬ 2018 рік'!R197</f>
        <v>2.15</v>
      </c>
      <c r="I309" s="64">
        <f>'ЕФЕКТИВНІСТЬ 2018 рік'!Q197</f>
        <v>0.33999999999999997</v>
      </c>
      <c r="K309" s="23">
        <f>'ЕФЕКТИВНІСТЬ 2018 рік'!U197</f>
        <v>0</v>
      </c>
      <c r="L309" s="114" t="str">
        <f>'ЕФЕКТИВНІСТЬ 2018 рік'!V197</f>
        <v>АА</v>
      </c>
      <c r="M309" s="23">
        <f>'ЕФЕКТИВНІСТЬ 2018 рік'!W197</f>
        <v>0</v>
      </c>
      <c r="N309" s="17">
        <f>'ЕФЕКТИВНІСТЬ 2018 рік'!X197</f>
        <v>0</v>
      </c>
    </row>
    <row r="310" spans="2:14" outlineLevel="1" x14ac:dyDescent="0.25">
      <c r="B310" s="2">
        <f>'ЕФЕКТИВНІСТЬ 2018 рік'!B198</f>
        <v>161</v>
      </c>
      <c r="C310" s="196" t="str">
        <f>'ЕФЕКТИВНІСТЬ 2018 рік'!C198</f>
        <v>Жовтневий районний суд м. Запоріжжя</v>
      </c>
      <c r="E310" s="189">
        <f>'ЕФЕКТИВНІСТЬ 2018 рік'!K198</f>
        <v>14274.4</v>
      </c>
      <c r="F310" s="190">
        <f>'ЕФЕКТИВНІСТЬ 2018 рік'!E198</f>
        <v>1623.21</v>
      </c>
      <c r="G310" s="189">
        <f>'ЕФЕКТИВНІСТЬ 2018 рік'!N198</f>
        <v>6.1120000000000001</v>
      </c>
      <c r="H310" s="64">
        <f>'ЕФЕКТИВНІСТЬ 2018 рік'!R198</f>
        <v>0.66</v>
      </c>
      <c r="I310" s="64">
        <f>'ЕФЕКТИВНІСТЬ 2018 рік'!Q198</f>
        <v>-0.95</v>
      </c>
      <c r="K310" s="23">
        <f>'ЕФЕКТИВНІСТЬ 2018 рік'!U198</f>
        <v>0</v>
      </c>
      <c r="L310" s="114">
        <f>'ЕФЕКТИВНІСТЬ 2018 рік'!V198</f>
        <v>0</v>
      </c>
      <c r="M310" s="23">
        <f>'ЕФЕКТИВНІСТЬ 2018 рік'!W198</f>
        <v>0</v>
      </c>
      <c r="N310" s="17" t="str">
        <f>'ЕФЕКТИВНІСТЬ 2018 рік'!X198</f>
        <v>ВА</v>
      </c>
    </row>
    <row r="311" spans="2:14" outlineLevel="1" x14ac:dyDescent="0.25">
      <c r="B311" s="2">
        <f>'ЕФЕКТИВНІСТЬ 2018 рік'!B199</f>
        <v>162</v>
      </c>
      <c r="C311" s="196" t="str">
        <f>'ЕФЕКТИВНІСТЬ 2018 рік'!C199</f>
        <v>Заводський районний суд м. Запоріжжя</v>
      </c>
      <c r="E311" s="189">
        <f>'ЕФЕКТИВНІСТЬ 2018 рік'!K199</f>
        <v>13314.5</v>
      </c>
      <c r="F311" s="190">
        <f>'ЕФЕКТИВНІСТЬ 2018 рік'!E199</f>
        <v>1098.69</v>
      </c>
      <c r="G311" s="189">
        <f>'ЕФЕКТИВНІСТЬ 2018 рік'!N199</f>
        <v>8.952</v>
      </c>
      <c r="H311" s="64">
        <f>'ЕФЕКТИВНІСТЬ 2018 рік'!R199</f>
        <v>-0.42000000000000004</v>
      </c>
      <c r="I311" s="64">
        <f>'ЕФЕКТИВНІСТЬ 2018 рік'!Q199</f>
        <v>-1.2999999999999998</v>
      </c>
      <c r="K311" s="23">
        <f>'ЕФЕКТИВНІСТЬ 2018 рік'!U199</f>
        <v>0</v>
      </c>
      <c r="L311" s="114">
        <f>'ЕФЕКТИВНІСТЬ 2018 рік'!V199</f>
        <v>0</v>
      </c>
      <c r="M311" s="23" t="str">
        <f>'ЕФЕКТИВНІСТЬ 2018 рік'!W199</f>
        <v>ВВ</v>
      </c>
      <c r="N311" s="17">
        <f>'ЕФЕКТИВНІСТЬ 2018 рік'!X199</f>
        <v>0</v>
      </c>
    </row>
    <row r="312" spans="2:14" outlineLevel="1" x14ac:dyDescent="0.25">
      <c r="B312" s="2">
        <f>'ЕФЕКТИВНІСТЬ 2018 рік'!B200</f>
        <v>163</v>
      </c>
      <c r="C312" s="196" t="str">
        <f>'ЕФЕКТИВНІСТЬ 2018 рік'!C200</f>
        <v>Запорізький районний суд Запорізької області</v>
      </c>
      <c r="E312" s="189">
        <f>'ЕФЕКТИВНІСТЬ 2018 рік'!K200</f>
        <v>8765.6</v>
      </c>
      <c r="F312" s="190">
        <f>'ЕФЕКТИВНІСТЬ 2018 рік'!E200</f>
        <v>947.94</v>
      </c>
      <c r="G312" s="189">
        <f>'ЕФЕКТИВНІСТЬ 2018 рік'!N200</f>
        <v>5.9359999999999999</v>
      </c>
      <c r="H312" s="64">
        <f>'ЕФЕКТИВНІСТЬ 2018 рік'!R200</f>
        <v>4.0000000000000008E-2</v>
      </c>
      <c r="I312" s="64">
        <f>'ЕФЕКТИВНІСТЬ 2018 рік'!Q200</f>
        <v>-0.99</v>
      </c>
      <c r="K312" s="23">
        <f>'ЕФЕКТИВНІСТЬ 2018 рік'!U200</f>
        <v>0</v>
      </c>
      <c r="L312" s="114">
        <f>'ЕФЕКТИВНІСТЬ 2018 рік'!V200</f>
        <v>0</v>
      </c>
      <c r="M312" s="23">
        <f>'ЕФЕКТИВНІСТЬ 2018 рік'!W200</f>
        <v>0</v>
      </c>
      <c r="N312" s="17" t="str">
        <f>'ЕФЕКТИВНІСТЬ 2018 рік'!X200</f>
        <v>ВА</v>
      </c>
    </row>
    <row r="313" spans="2:14" ht="24" outlineLevel="1" x14ac:dyDescent="0.25">
      <c r="B313" s="2">
        <f>'ЕФЕКТИВНІСТЬ 2018 рік'!B201</f>
        <v>164</v>
      </c>
      <c r="C313" s="196" t="str">
        <f>'ЕФЕКТИВНІСТЬ 2018 рік'!C201</f>
        <v>Кам'янсько-Дніпровський районний  суд Запорізької області</v>
      </c>
      <c r="E313" s="189">
        <f>'ЕФЕКТИВНІСТЬ 2018 рік'!K201</f>
        <v>6542.3</v>
      </c>
      <c r="F313" s="190">
        <f>'ЕФЕКТИВНІСТЬ 2018 рік'!E201</f>
        <v>634.15</v>
      </c>
      <c r="G313" s="189">
        <f>'ЕФЕКТИВНІСТЬ 2018 рік'!N201</f>
        <v>2.968</v>
      </c>
      <c r="H313" s="64">
        <f>'ЕФЕКТИВНІСТЬ 2018 рік'!R201</f>
        <v>0.24000000000000002</v>
      </c>
      <c r="I313" s="64">
        <f>'ЕФЕКТИВНІСТЬ 2018 рік'!Q201</f>
        <v>-1.08</v>
      </c>
      <c r="K313" s="23">
        <f>'ЕФЕКТИВНІСТЬ 2018 рік'!U201</f>
        <v>0</v>
      </c>
      <c r="L313" s="114">
        <f>'ЕФЕКТИВНІСТЬ 2018 рік'!V201</f>
        <v>0</v>
      </c>
      <c r="M313" s="23">
        <f>'ЕФЕКТИВНІСТЬ 2018 рік'!W201</f>
        <v>0</v>
      </c>
      <c r="N313" s="17" t="str">
        <f>'ЕФЕКТИВНІСТЬ 2018 рік'!X201</f>
        <v>ВА</v>
      </c>
    </row>
    <row r="314" spans="2:14" outlineLevel="1" x14ac:dyDescent="0.25">
      <c r="B314" s="2">
        <f>'ЕФЕКТИВНІСТЬ 2018 рік'!B202</f>
        <v>165</v>
      </c>
      <c r="C314" s="196" t="str">
        <f>'ЕФЕКТИВНІСТЬ 2018 рік'!C202</f>
        <v>Комунарський районний суд м.Запоріжжя</v>
      </c>
      <c r="E314" s="189">
        <f>'ЕФЕКТИВНІСТЬ 2018 рік'!K202</f>
        <v>18879.400000000001</v>
      </c>
      <c r="F314" s="190">
        <f>'ЕФЕКТИВНІСТЬ 2018 рік'!E202</f>
        <v>1675.91</v>
      </c>
      <c r="G314" s="189">
        <f>'ЕФЕКТИВНІСТЬ 2018 рік'!N202</f>
        <v>12.548</v>
      </c>
      <c r="H314" s="64">
        <f>'ЕФЕКТИВНІСТЬ 2018 рік'!R202</f>
        <v>-0.29000000000000004</v>
      </c>
      <c r="I314" s="64">
        <f>'ЕФЕКТИВНІСТЬ 2018 рік'!Q202</f>
        <v>-1.4</v>
      </c>
      <c r="K314" s="23">
        <f>'ЕФЕКТИВНІСТЬ 2018 рік'!U202</f>
        <v>0</v>
      </c>
      <c r="L314" s="114">
        <f>'ЕФЕКТИВНІСТЬ 2018 рік'!V202</f>
        <v>0</v>
      </c>
      <c r="M314" s="23" t="str">
        <f>'ЕФЕКТИВНІСТЬ 2018 рік'!W202</f>
        <v>ВВ</v>
      </c>
      <c r="N314" s="17">
        <f>'ЕФЕКТИВНІСТЬ 2018 рік'!X202</f>
        <v>0</v>
      </c>
    </row>
    <row r="315" spans="2:14" outlineLevel="1" x14ac:dyDescent="0.25">
      <c r="B315" s="2">
        <f>'ЕФЕКТИВНІСТЬ 2018 рік'!B203</f>
        <v>166</v>
      </c>
      <c r="C315" s="196" t="str">
        <f>'ЕФЕКТИВНІСТЬ 2018 рік'!C203</f>
        <v>Куйбишевський районний суд Запорізької області</v>
      </c>
      <c r="E315" s="189">
        <f>'ЕФЕКТИВНІСТЬ 2018 рік'!K203</f>
        <v>7497.4</v>
      </c>
      <c r="F315" s="190">
        <f>'ЕФЕКТИВНІСТЬ 2018 рік'!E203</f>
        <v>465.92</v>
      </c>
      <c r="G315" s="189">
        <f>'ЕФЕКТИВНІСТЬ 2018 рік'!N203</f>
        <v>5.556</v>
      </c>
      <c r="H315" s="64">
        <f>'ЕФЕКТИВНІСТЬ 2018 рік'!R203</f>
        <v>-0.99</v>
      </c>
      <c r="I315" s="64">
        <f>'ЕФЕКТИВНІСТЬ 2018 рік'!Q203</f>
        <v>-0.32999999999999996</v>
      </c>
      <c r="K315" s="23">
        <f>'ЕФЕКТИВНІСТЬ 2018 рік'!U203</f>
        <v>0</v>
      </c>
      <c r="L315" s="114">
        <f>'ЕФЕКТИВНІСТЬ 2018 рік'!V203</f>
        <v>0</v>
      </c>
      <c r="M315" s="23" t="str">
        <f>'ЕФЕКТИВНІСТЬ 2018 рік'!W203</f>
        <v>ВВ</v>
      </c>
      <c r="N315" s="17">
        <f>'ЕФЕКТИВНІСТЬ 2018 рік'!X203</f>
        <v>0</v>
      </c>
    </row>
    <row r="316" spans="2:14" outlineLevel="1" x14ac:dyDescent="0.25">
      <c r="B316" s="2">
        <f>'ЕФЕКТИВНІСТЬ 2018 рік'!B204</f>
        <v>167</v>
      </c>
      <c r="C316" s="196" t="str">
        <f>'ЕФЕКТИВНІСТЬ 2018 рік'!C204</f>
        <v>Ленінський районний суд м. Запоріжжя</v>
      </c>
      <c r="E316" s="189">
        <f>'ЕФЕКТИВНІСТЬ 2018 рік'!K204</f>
        <v>14240.1</v>
      </c>
      <c r="F316" s="190">
        <f>'ЕФЕКТИВНІСТЬ 2018 рік'!E204</f>
        <v>2087.87</v>
      </c>
      <c r="G316" s="189">
        <f>'ЕФЕКТИВНІСТЬ 2018 рік'!N204</f>
        <v>5.9720000000000004</v>
      </c>
      <c r="H316" s="64">
        <f>'ЕФЕКТИВНІСТЬ 2018 рік'!R204</f>
        <v>1.3</v>
      </c>
      <c r="I316" s="64">
        <f>'ЕФЕКТИВНІСТЬ 2018 рік'!Q204</f>
        <v>-1.35</v>
      </c>
      <c r="K316" s="23">
        <f>'ЕФЕКТИВНІСТЬ 2018 рік'!U204</f>
        <v>0</v>
      </c>
      <c r="L316" s="114">
        <f>'ЕФЕКТИВНІСТЬ 2018 рік'!V204</f>
        <v>0</v>
      </c>
      <c r="M316" s="23">
        <f>'ЕФЕКТИВНІСТЬ 2018 рік'!W204</f>
        <v>0</v>
      </c>
      <c r="N316" s="17" t="str">
        <f>'ЕФЕКТИВНІСТЬ 2018 рік'!X204</f>
        <v>ВА</v>
      </c>
    </row>
    <row r="317" spans="2:14" ht="24" outlineLevel="1" x14ac:dyDescent="0.25">
      <c r="B317" s="2">
        <f>'ЕФЕКТИВНІСТЬ 2018 рік'!B205</f>
        <v>168</v>
      </c>
      <c r="C317" s="196" t="str">
        <f>'ЕФЕКТИВНІСТЬ 2018 рік'!C205</f>
        <v>Мелітопольський міськрайонний суд Запорізької області</v>
      </c>
      <c r="E317" s="189">
        <f>'ЕФЕКТИВНІСТЬ 2018 рік'!K205</f>
        <v>27555.200000000001</v>
      </c>
      <c r="F317" s="190">
        <f>'ЕФЕКТИВНІСТЬ 2018 рік'!E205</f>
        <v>2982.73</v>
      </c>
      <c r="G317" s="189">
        <f>'ЕФЕКТИВНІСТЬ 2018 рік'!N205</f>
        <v>13.584</v>
      </c>
      <c r="H317" s="64">
        <f>'ЕФЕКТИВНІСТЬ 2018 рік'!R205</f>
        <v>0.37</v>
      </c>
      <c r="I317" s="64">
        <f>'ЕФЕКТИВНІСТЬ 2018 рік'!Q205</f>
        <v>-0.9</v>
      </c>
      <c r="K317" s="23">
        <f>'ЕФЕКТИВНІСТЬ 2018 рік'!U205</f>
        <v>0</v>
      </c>
      <c r="L317" s="114">
        <f>'ЕФЕКТИВНІСТЬ 2018 рік'!V205</f>
        <v>0</v>
      </c>
      <c r="M317" s="23">
        <f>'ЕФЕКТИВНІСТЬ 2018 рік'!W205</f>
        <v>0</v>
      </c>
      <c r="N317" s="17" t="str">
        <f>'ЕФЕКТИВНІСТЬ 2018 рік'!X205</f>
        <v>ВА</v>
      </c>
    </row>
    <row r="318" spans="2:14" outlineLevel="1" x14ac:dyDescent="0.25">
      <c r="B318" s="2">
        <f>'ЕФЕКТИВНІСТЬ 2018 рік'!B206</f>
        <v>169</v>
      </c>
      <c r="C318" s="196" t="str">
        <f>'ЕФЕКТИВНІСТЬ 2018 рік'!C206</f>
        <v>Михайлівський районний суд Запорізької області</v>
      </c>
      <c r="E318" s="189">
        <f>'ЕФЕКТИВНІСТЬ 2018 рік'!K206</f>
        <v>5803.2</v>
      </c>
      <c r="F318" s="190">
        <f>'ЕФЕКТИВНІСТЬ 2018 рік'!E206</f>
        <v>395.3</v>
      </c>
      <c r="G318" s="189">
        <f>'ЕФЕКТИВНІСТЬ 2018 рік'!N206</f>
        <v>3.1680000000000001</v>
      </c>
      <c r="H318" s="64">
        <f>'ЕФЕКТИВНІСТЬ 2018 рік'!R206</f>
        <v>-0.64</v>
      </c>
      <c r="I318" s="64">
        <f>'ЕФЕКТИВНІСТЬ 2018 рік'!Q206</f>
        <v>-0.64</v>
      </c>
      <c r="K318" s="23">
        <f>'ЕФЕКТИВНІСТЬ 2018 рік'!U206</f>
        <v>0</v>
      </c>
      <c r="L318" s="114">
        <f>'ЕФЕКТИВНІСТЬ 2018 рік'!V206</f>
        <v>0</v>
      </c>
      <c r="M318" s="23" t="str">
        <f>'ЕФЕКТИВНІСТЬ 2018 рік'!W206</f>
        <v>ВВ</v>
      </c>
      <c r="N318" s="17">
        <f>'ЕФЕКТИВНІСТЬ 2018 рік'!X206</f>
        <v>0</v>
      </c>
    </row>
    <row r="319" spans="2:14" outlineLevel="1" x14ac:dyDescent="0.25">
      <c r="B319" s="2">
        <f>'ЕФЕКТИВНІСТЬ 2018 рік'!B207</f>
        <v>170</v>
      </c>
      <c r="C319" s="196" t="str">
        <f>'ЕФЕКТИВНІСТЬ 2018 рік'!C207</f>
        <v>Новомиколаївський районний суд Запорізької області</v>
      </c>
      <c r="E319" s="189">
        <f>'ЕФЕКТИВНІСТЬ 2018 рік'!K207</f>
        <v>4557.1000000000004</v>
      </c>
      <c r="F319" s="190">
        <f>'ЕФЕКТИВНІСТЬ 2018 рік'!E207</f>
        <v>694.44</v>
      </c>
      <c r="G319" s="189">
        <f>'ЕФЕКТИВНІСТЬ 2018 рік'!N207</f>
        <v>1.972</v>
      </c>
      <c r="H319" s="64">
        <f>'ЕФЕКТИВНІСТЬ 2018 рік'!R207</f>
        <v>1.33</v>
      </c>
      <c r="I319" s="64">
        <f>'ЕФЕКТИВНІСТЬ 2018 рік'!Q207</f>
        <v>-0.23</v>
      </c>
      <c r="K319" s="23">
        <f>'ЕФЕКТИВНІСТЬ 2018 рік'!U207</f>
        <v>0</v>
      </c>
      <c r="L319" s="114">
        <f>'ЕФЕКТИВНІСТЬ 2018 рік'!V207</f>
        <v>0</v>
      </c>
      <c r="M319" s="23">
        <f>'ЕФЕКТИВНІСТЬ 2018 рік'!W207</f>
        <v>0</v>
      </c>
      <c r="N319" s="17" t="str">
        <f>'ЕФЕКТИВНІСТЬ 2018 рік'!X207</f>
        <v>ВА</v>
      </c>
    </row>
    <row r="320" spans="2:14" outlineLevel="1" x14ac:dyDescent="0.25">
      <c r="B320" s="2">
        <f>'ЕФЕКТИВНІСТЬ 2018 рік'!B208</f>
        <v>171</v>
      </c>
      <c r="C320" s="196" t="str">
        <f>'ЕФЕКТИВНІСТЬ 2018 рік'!C208</f>
        <v>Орджонікідзевський районний суд м. Запоріжжя</v>
      </c>
      <c r="E320" s="189">
        <f>'ЕФЕКТИВНІСТЬ 2018 рік'!K208</f>
        <v>18479.7</v>
      </c>
      <c r="F320" s="190">
        <f>'ЕФЕКТИВНІСТЬ 2018 рік'!E208</f>
        <v>2721.45</v>
      </c>
      <c r="G320" s="189">
        <f>'ЕФЕКТИВНІСТЬ 2018 рік'!N208</f>
        <v>12.468</v>
      </c>
      <c r="H320" s="64">
        <f>'ЕФЕКТИВНІСТЬ 2018 рік'!R208</f>
        <v>0.58000000000000007</v>
      </c>
      <c r="I320" s="64">
        <f>'ЕФЕКТИВНІСТЬ 2018 рік'!Q208</f>
        <v>-0.94000000000000006</v>
      </c>
      <c r="K320" s="23">
        <f>'ЕФЕКТИВНІСТЬ 2018 рік'!U208</f>
        <v>0</v>
      </c>
      <c r="L320" s="114">
        <f>'ЕФЕКТИВНІСТЬ 2018 рік'!V208</f>
        <v>0</v>
      </c>
      <c r="M320" s="23">
        <f>'ЕФЕКТИВНІСТЬ 2018 рік'!W208</f>
        <v>0</v>
      </c>
      <c r="N320" s="17" t="str">
        <f>'ЕФЕКТИВНІСТЬ 2018 рік'!X208</f>
        <v>ВА</v>
      </c>
    </row>
    <row r="321" spans="2:14" outlineLevel="1" x14ac:dyDescent="0.25">
      <c r="B321" s="2">
        <f>'ЕФЕКТИВНІСТЬ 2018 рік'!B209</f>
        <v>172</v>
      </c>
      <c r="C321" s="196" t="str">
        <f>'ЕФЕКТИВНІСТЬ 2018 рік'!C209</f>
        <v>Оріхівський районний суд Запорізької області</v>
      </c>
      <c r="E321" s="189">
        <f>'ЕФЕКТИВНІСТЬ 2018 рік'!K209</f>
        <v>9313.2999999999993</v>
      </c>
      <c r="F321" s="190">
        <f>'ЕФЕКТИВНІСТЬ 2018 рік'!E209</f>
        <v>1077.78</v>
      </c>
      <c r="G321" s="189">
        <f>'ЕФЕКТИВНІСТЬ 2018 рік'!N209</f>
        <v>5.6840000000000002</v>
      </c>
      <c r="H321" s="64">
        <f>'ЕФЕКТИВНІСТЬ 2018 рік'!R209</f>
        <v>0.27</v>
      </c>
      <c r="I321" s="64">
        <f>'ЕФЕКТИВНІСТЬ 2018 рік'!Q209</f>
        <v>-1.03</v>
      </c>
      <c r="K321" s="23">
        <f>'ЕФЕКТИВНІСТЬ 2018 рік'!U209</f>
        <v>0</v>
      </c>
      <c r="L321" s="114">
        <f>'ЕФЕКТИВНІСТЬ 2018 рік'!V209</f>
        <v>0</v>
      </c>
      <c r="M321" s="23">
        <f>'ЕФЕКТИВНІСТЬ 2018 рік'!W209</f>
        <v>0</v>
      </c>
      <c r="N321" s="17" t="str">
        <f>'ЕФЕКТИВНІСТЬ 2018 рік'!X209</f>
        <v>ВА</v>
      </c>
    </row>
    <row r="322" spans="2:14" outlineLevel="1" x14ac:dyDescent="0.25">
      <c r="B322" s="2">
        <f>'ЕФЕКТИВНІСТЬ 2018 рік'!B210</f>
        <v>173</v>
      </c>
      <c r="C322" s="196" t="str">
        <f>'ЕФЕКТИВНІСТЬ 2018 рік'!C210</f>
        <v>Пологівський районний суд Запорізької області</v>
      </c>
      <c r="E322" s="189">
        <f>'ЕФЕКТИВНІСТЬ 2018 рік'!K210</f>
        <v>7143.5</v>
      </c>
      <c r="F322" s="190">
        <f>'ЕФЕКТИВНІСТЬ 2018 рік'!E210</f>
        <v>698.76</v>
      </c>
      <c r="G322" s="189">
        <f>'ЕФЕКТИВНІСТЬ 2018 рік'!N210</f>
        <v>2.9239999999999999</v>
      </c>
      <c r="H322" s="64">
        <f>'ЕФЕКТИВНІСТЬ 2018 рік'!R210</f>
        <v>0.39</v>
      </c>
      <c r="I322" s="64">
        <f>'ЕФЕКТИВНІСТЬ 2018 рік'!Q210</f>
        <v>-0.98</v>
      </c>
      <c r="K322" s="23">
        <f>'ЕФЕКТИВНІСТЬ 2018 рік'!U210</f>
        <v>0</v>
      </c>
      <c r="L322" s="114">
        <f>'ЕФЕКТИВНІСТЬ 2018 рік'!V210</f>
        <v>0</v>
      </c>
      <c r="M322" s="23">
        <f>'ЕФЕКТИВНІСТЬ 2018 рік'!W210</f>
        <v>0</v>
      </c>
      <c r="N322" s="17" t="str">
        <f>'ЕФЕКТИВНІСТЬ 2018 рік'!X210</f>
        <v>ВА</v>
      </c>
    </row>
    <row r="323" spans="2:14" outlineLevel="1" x14ac:dyDescent="0.25">
      <c r="B323" s="2">
        <f>'ЕФЕКТИВНІСТЬ 2018 рік'!B211</f>
        <v>174</v>
      </c>
      <c r="C323" s="196" t="str">
        <f>'ЕФЕКТИВНІСТЬ 2018 рік'!C211</f>
        <v>Приазовський районний суд Запорізької області</v>
      </c>
      <c r="E323" s="189">
        <f>'ЕФЕКТИВНІСТЬ 2018 рік'!K211</f>
        <v>7405</v>
      </c>
      <c r="F323" s="190">
        <f>'ЕФЕКТИВНІСТЬ 2018 рік'!E211</f>
        <v>998.62</v>
      </c>
      <c r="G323" s="189">
        <f>'ЕФЕКТИВНІСТЬ 2018 рік'!N211</f>
        <v>3.524</v>
      </c>
      <c r="H323" s="64">
        <f>'ЕФЕКТИВНІСТЬ 2018 рік'!R211</f>
        <v>0.88000000000000012</v>
      </c>
      <c r="I323" s="64">
        <f>'ЕФЕКТИВНІСТЬ 2018 рік'!Q211</f>
        <v>0.38999999999999996</v>
      </c>
      <c r="K323" s="23">
        <f>'ЕФЕКТИВНІСТЬ 2018 рік'!U211</f>
        <v>0</v>
      </c>
      <c r="L323" s="114" t="str">
        <f>'ЕФЕКТИВНІСТЬ 2018 рік'!V211</f>
        <v>АА</v>
      </c>
      <c r="M323" s="23">
        <f>'ЕФЕКТИВНІСТЬ 2018 рік'!W211</f>
        <v>0</v>
      </c>
      <c r="N323" s="17">
        <f>'ЕФЕКТИВНІСТЬ 2018 рік'!X211</f>
        <v>0</v>
      </c>
    </row>
    <row r="324" spans="2:14" outlineLevel="1" x14ac:dyDescent="0.25">
      <c r="B324" s="2">
        <f>'ЕФЕКТИВНІСТЬ 2018 рік'!B212</f>
        <v>175</v>
      </c>
      <c r="C324" s="196" t="str">
        <f>'ЕФЕКТИВНІСТЬ 2018 рік'!C212</f>
        <v>Приморський районний суд Запорізької області</v>
      </c>
      <c r="E324" s="189">
        <f>'ЕФЕКТИВНІСТЬ 2018 рік'!K212</f>
        <v>6422.6</v>
      </c>
      <c r="F324" s="190">
        <f>'ЕФЕКТИВНІСТЬ 2018 рік'!E212</f>
        <v>453.45</v>
      </c>
      <c r="G324" s="189">
        <f>'ЕФЕКТИВНІСТЬ 2018 рік'!N212</f>
        <v>3.012</v>
      </c>
      <c r="H324" s="64">
        <f>'ЕФЕКТИВНІСТЬ 2018 рік'!R212</f>
        <v>-0.45000000000000007</v>
      </c>
      <c r="I324" s="64">
        <f>'ЕФЕКТИВНІСТЬ 2018 рік'!Q212</f>
        <v>-0.82</v>
      </c>
      <c r="K324" s="23">
        <f>'ЕФЕКТИВНІСТЬ 2018 рік'!U212</f>
        <v>0</v>
      </c>
      <c r="L324" s="114">
        <f>'ЕФЕКТИВНІСТЬ 2018 рік'!V212</f>
        <v>0</v>
      </c>
      <c r="M324" s="23" t="str">
        <f>'ЕФЕКТИВНІСТЬ 2018 рік'!W212</f>
        <v>ВВ</v>
      </c>
      <c r="N324" s="17">
        <f>'ЕФЕКТИВНІСТЬ 2018 рік'!X212</f>
        <v>0</v>
      </c>
    </row>
    <row r="325" spans="2:14" outlineLevel="1" x14ac:dyDescent="0.25">
      <c r="B325" s="2">
        <f>'ЕФЕКТИВНІСТЬ 2018 рік'!B213</f>
        <v>176</v>
      </c>
      <c r="C325" s="196" t="str">
        <f>'ЕФЕКТИВНІСТЬ 2018 рік'!C213</f>
        <v>Розівський районний суд Запорізької області</v>
      </c>
      <c r="E325" s="189">
        <f>'ЕФЕКТИВНІСТЬ 2018 рік'!K213</f>
        <v>4255.6000000000004</v>
      </c>
      <c r="F325" s="190">
        <f>'ЕФЕКТИВНІСТЬ 2018 рік'!E213</f>
        <v>129.15</v>
      </c>
      <c r="G325" s="189">
        <f>'ЕФЕКТИВНІСТЬ 2018 рік'!N213</f>
        <v>2.532</v>
      </c>
      <c r="H325" s="64">
        <f>'ЕФЕКТИВНІСТЬ 2018 рік'!R213</f>
        <v>-2.69</v>
      </c>
      <c r="I325" s="64">
        <f>'ЕФЕКТИВНІСТЬ 2018 рік'!Q213</f>
        <v>-0.71</v>
      </c>
      <c r="K325" s="23">
        <f>'ЕФЕКТИВНІСТЬ 2018 рік'!U213</f>
        <v>0</v>
      </c>
      <c r="L325" s="114">
        <f>'ЕФЕКТИВНІСТЬ 2018 рік'!V213</f>
        <v>0</v>
      </c>
      <c r="M325" s="23" t="str">
        <f>'ЕФЕКТИВНІСТЬ 2018 рік'!W213</f>
        <v>ВВ</v>
      </c>
      <c r="N325" s="17">
        <f>'ЕФЕКТИВНІСТЬ 2018 рік'!X213</f>
        <v>0</v>
      </c>
    </row>
    <row r="326" spans="2:14" outlineLevel="1" x14ac:dyDescent="0.25">
      <c r="B326" s="2">
        <f>'ЕФЕКТИВНІСТЬ 2018 рік'!B214</f>
        <v>177</v>
      </c>
      <c r="C326" s="196" t="str">
        <f>'ЕФЕКТИВНІСТЬ 2018 рік'!C214</f>
        <v>Токмацький районний суд Запорізької області</v>
      </c>
      <c r="E326" s="189">
        <f>'ЕФЕКТИВНІСТЬ 2018 рік'!K214</f>
        <v>10314.4</v>
      </c>
      <c r="F326" s="190">
        <f>'ЕФЕКТИВНІСТЬ 2018 рік'!E214</f>
        <v>860.93</v>
      </c>
      <c r="G326" s="189">
        <f>'ЕФЕКТИВНІСТЬ 2018 рік'!N214</f>
        <v>7.6639999999999997</v>
      </c>
      <c r="H326" s="64">
        <f>'ЕФЕКТИВНІСТЬ 2018 рік'!R214</f>
        <v>-0.47000000000000003</v>
      </c>
      <c r="I326" s="64">
        <f>'ЕФЕКТИВНІСТЬ 2018 рік'!Q214</f>
        <v>-0.49</v>
      </c>
      <c r="K326" s="23">
        <f>'ЕФЕКТИВНІСТЬ 2018 рік'!U214</f>
        <v>0</v>
      </c>
      <c r="L326" s="114">
        <f>'ЕФЕКТИВНІСТЬ 2018 рік'!V214</f>
        <v>0</v>
      </c>
      <c r="M326" s="23" t="str">
        <f>'ЕФЕКТИВНІСТЬ 2018 рік'!W214</f>
        <v>ВВ</v>
      </c>
      <c r="N326" s="17">
        <f>'ЕФЕКТИВНІСТЬ 2018 рік'!X214</f>
        <v>0</v>
      </c>
    </row>
    <row r="327" spans="2:14" outlineLevel="1" x14ac:dyDescent="0.25">
      <c r="B327" s="2">
        <f>'ЕФЕКТИВНІСТЬ 2018 рік'!B215</f>
        <v>178</v>
      </c>
      <c r="C327" s="196" t="str">
        <f>'ЕФЕКТИВНІСТЬ 2018 рік'!C215</f>
        <v>Хортицький районний суд м.Запоріжжя</v>
      </c>
      <c r="E327" s="189">
        <f>'ЕФЕКТИВНІСТЬ 2018 рік'!K215</f>
        <v>13809.7</v>
      </c>
      <c r="F327" s="190">
        <f>'ЕФЕКТИВНІСТЬ 2018 рік'!E215</f>
        <v>1197.1400000000001</v>
      </c>
      <c r="G327" s="189">
        <f>'ЕФЕКТИВНІСТЬ 2018 рік'!N215</f>
        <v>8.94</v>
      </c>
      <c r="H327" s="64">
        <f>'ЕФЕКТИВНІСТЬ 2018 рік'!R215</f>
        <v>-0.31</v>
      </c>
      <c r="I327" s="64">
        <f>'ЕФЕКТИВНІСТЬ 2018 рік'!Q215</f>
        <v>-1.6</v>
      </c>
      <c r="K327" s="23">
        <f>'ЕФЕКТИВНІСТЬ 2018 рік'!U215</f>
        <v>0</v>
      </c>
      <c r="L327" s="114">
        <f>'ЕФЕКТИВНІСТЬ 2018 рік'!V215</f>
        <v>0</v>
      </c>
      <c r="M327" s="23" t="str">
        <f>'ЕФЕКТИВНІСТЬ 2018 рік'!W215</f>
        <v>ВВ</v>
      </c>
      <c r="N327" s="17">
        <f>'ЕФЕКТИВНІСТЬ 2018 рік'!X215</f>
        <v>0</v>
      </c>
    </row>
    <row r="328" spans="2:14" outlineLevel="1" x14ac:dyDescent="0.25">
      <c r="B328" s="2">
        <f>'ЕФЕКТИВНІСТЬ 2018 рік'!B216</f>
        <v>179</v>
      </c>
      <c r="C328" s="196" t="str">
        <f>'ЕФЕКТИВНІСТЬ 2018 рік'!C216</f>
        <v>Чернігівський районний суд Запорізької області</v>
      </c>
      <c r="E328" s="189">
        <f>'ЕФЕКТИВНІСТЬ 2018 рік'!K216</f>
        <v>6347.8</v>
      </c>
      <c r="F328" s="190">
        <f>'ЕФЕКТИВНІСТЬ 2018 рік'!E216</f>
        <v>242.8</v>
      </c>
      <c r="G328" s="189">
        <f>'ЕФЕКТИВНІСТЬ 2018 рік'!N216</f>
        <v>3.5840000000000001</v>
      </c>
      <c r="H328" s="64">
        <f>'ЕФЕКТИВНІСТЬ 2018 рік'!R216</f>
        <v>-1.98</v>
      </c>
      <c r="I328" s="64">
        <f>'ЕФЕКТИВНІСТЬ 2018 рік'!Q216</f>
        <v>-0.77</v>
      </c>
      <c r="K328" s="23">
        <f>'ЕФЕКТИВНІСТЬ 2018 рік'!U216</f>
        <v>0</v>
      </c>
      <c r="L328" s="114">
        <f>'ЕФЕКТИВНІСТЬ 2018 рік'!V216</f>
        <v>0</v>
      </c>
      <c r="M328" s="23" t="str">
        <f>'ЕФЕКТИВНІСТЬ 2018 рік'!W216</f>
        <v>ВВ</v>
      </c>
      <c r="N328" s="17">
        <f>'ЕФЕКТИВНІСТЬ 2018 рік'!X216</f>
        <v>0</v>
      </c>
    </row>
    <row r="329" spans="2:14" outlineLevel="1" x14ac:dyDescent="0.25">
      <c r="B329" s="2">
        <f>'ЕФЕКТИВНІСТЬ 2018 рік'!B217</f>
        <v>180</v>
      </c>
      <c r="C329" s="196" t="str">
        <f>'ЕФЕКТИВНІСТЬ 2018 рік'!C217</f>
        <v>Шевченківський районний суд м. Запоріжжя</v>
      </c>
      <c r="E329" s="189">
        <f>'ЕФЕКТИВНІСТЬ 2018 рік'!K217</f>
        <v>18437.099999999999</v>
      </c>
      <c r="F329" s="190">
        <f>'ЕФЕКТИВНІСТЬ 2018 рік'!E217</f>
        <v>4454.37</v>
      </c>
      <c r="G329" s="189">
        <f>'ЕФЕКТИВНІСТЬ 2018 рік'!N217</f>
        <v>9.94</v>
      </c>
      <c r="H329" s="64">
        <f>'ЕФЕКТИВНІСТЬ 2018 рік'!R217</f>
        <v>2.08</v>
      </c>
      <c r="I329" s="64">
        <f>'ЕФЕКТИВНІСТЬ 2018 рік'!Q217</f>
        <v>-0.12999999999999998</v>
      </c>
      <c r="K329" s="23">
        <f>'ЕФЕКТИВНІСТЬ 2018 рік'!U217</f>
        <v>0</v>
      </c>
      <c r="L329" s="114">
        <f>'ЕФЕКТИВНІСТЬ 2018 рік'!V217</f>
        <v>0</v>
      </c>
      <c r="M329" s="23">
        <f>'ЕФЕКТИВНІСТЬ 2018 рік'!W217</f>
        <v>0</v>
      </c>
      <c r="N329" s="17" t="str">
        <f>'ЕФЕКТИВНІСТЬ 2018 рік'!X217</f>
        <v>ВА</v>
      </c>
    </row>
    <row r="330" spans="2:14" outlineLevel="1" x14ac:dyDescent="0.25">
      <c r="B330" s="2">
        <f>'ЕФЕКТИВНІСТЬ 2018 рік'!B218</f>
        <v>181</v>
      </c>
      <c r="C330" s="196" t="str">
        <f>'ЕФЕКТИВНІСТЬ 2018 рік'!C218</f>
        <v>Якимівський районний суд Запорізької області</v>
      </c>
      <c r="E330" s="189">
        <f>'ЕФЕКТИВНІСТЬ 2018 рік'!K218</f>
        <v>8058.3</v>
      </c>
      <c r="F330" s="190">
        <f>'ЕФЕКТИВНІСТЬ 2018 рік'!E218</f>
        <v>2062.96</v>
      </c>
      <c r="G330" s="189">
        <f>'ЕФЕКТИВНІСТЬ 2018 рік'!N218</f>
        <v>4.9160000000000004</v>
      </c>
      <c r="H330" s="64">
        <f>'ЕФЕКТИВНІСТЬ 2018 рік'!R218</f>
        <v>1.9500000000000002</v>
      </c>
      <c r="I330" s="64">
        <f>'ЕФЕКТИВНІСТЬ 2018 рік'!Q218</f>
        <v>0.49</v>
      </c>
      <c r="K330" s="23">
        <f>'ЕФЕКТИВНІСТЬ 2018 рік'!U218</f>
        <v>0</v>
      </c>
      <c r="L330" s="114" t="str">
        <f>'ЕФЕКТИВНІСТЬ 2018 рік'!V218</f>
        <v>АА</v>
      </c>
      <c r="M330" s="23">
        <f>'ЕФЕКТИВНІСТЬ 2018 рік'!W218</f>
        <v>0</v>
      </c>
      <c r="N330" s="17">
        <f>'ЕФЕКТИВНІСТЬ 2018 рік'!X218</f>
        <v>0</v>
      </c>
    </row>
    <row r="331" spans="2:14" x14ac:dyDescent="0.25">
      <c r="C331" s="206" t="s">
        <v>700</v>
      </c>
      <c r="E331" s="77"/>
      <c r="F331" s="77"/>
      <c r="G331" s="77"/>
      <c r="H331" s="77"/>
      <c r="I331" s="77"/>
      <c r="K331" s="77"/>
      <c r="L331" s="77"/>
      <c r="M331" s="77"/>
      <c r="N331" s="77"/>
    </row>
    <row r="332" spans="2:14" ht="26.25" customHeight="1" outlineLevel="2" x14ac:dyDescent="0.25">
      <c r="B332" s="2">
        <f>'ЕФЕКТИВНІСТЬ 2018 рік'!B219</f>
        <v>182</v>
      </c>
      <c r="C332" s="196" t="str">
        <f>'ЕФЕКТИВНІСТЬ 2018 рік'!C219</f>
        <v>Богородчанський районний суд Івано-Франківської області</v>
      </c>
      <c r="E332" s="189">
        <f>'ЕФЕКТИВНІСТЬ 2018 рік'!K219</f>
        <v>6763.7</v>
      </c>
      <c r="F332" s="190">
        <f>'ЕФЕКТИВНІСТЬ 2018 рік'!E219</f>
        <v>884.36</v>
      </c>
      <c r="G332" s="189">
        <f>'ЕФЕКТИВНІСТЬ 2018 рік'!N219</f>
        <v>2.98</v>
      </c>
      <c r="H332" s="64">
        <f>'ЕФЕКТИВНІСТЬ 2018 рік'!R219</f>
        <v>0.94</v>
      </c>
      <c r="I332" s="64">
        <f>'ЕФЕКТИВНІСТЬ 2018 рік'!Q219</f>
        <v>0.28999999999999992</v>
      </c>
      <c r="K332" s="23">
        <f>'ЕФЕКТИВНІСТЬ 2018 рік'!U219</f>
        <v>0</v>
      </c>
      <c r="L332" s="114" t="str">
        <f>'ЕФЕКТИВНІСТЬ 2018 рік'!V219</f>
        <v>АА</v>
      </c>
      <c r="M332" s="23">
        <f>'ЕФЕКТИВНІСТЬ 2018 рік'!W219</f>
        <v>0</v>
      </c>
      <c r="N332" s="17">
        <f>'ЕФЕКТИВНІСТЬ 2018 рік'!X219</f>
        <v>0</v>
      </c>
    </row>
    <row r="333" spans="2:14" ht="26.25" customHeight="1" outlineLevel="2" x14ac:dyDescent="0.25">
      <c r="B333" s="2">
        <f>'ЕФЕКТИВНІСТЬ 2018 рік'!B220</f>
        <v>183</v>
      </c>
      <c r="C333" s="196" t="str">
        <f>'ЕФЕКТИВНІСТЬ 2018 рік'!C220</f>
        <v>Болехівський міський суд Івано-Франківської області</v>
      </c>
      <c r="E333" s="189">
        <f>'ЕФЕКТИВНІСТЬ 2018 рік'!K220</f>
        <v>6330.6</v>
      </c>
      <c r="F333" s="190">
        <f>'ЕФЕКТИВНІСТЬ 2018 рік'!E220</f>
        <v>216.12</v>
      </c>
      <c r="G333" s="189">
        <f>'ЕФЕКТИВНІСТЬ 2018 рік'!N220</f>
        <v>2.6360000000000001</v>
      </c>
      <c r="H333" s="64">
        <f>'ЕФЕКТИВНІСТЬ 2018 рік'!R220</f>
        <v>-2.19</v>
      </c>
      <c r="I333" s="64">
        <f>'ЕФЕКТИВНІСТЬ 2018 рік'!Q220</f>
        <v>-6.0000000000000053E-2</v>
      </c>
      <c r="K333" s="23">
        <f>'ЕФЕКТИВНІСТЬ 2018 рік'!U220</f>
        <v>0</v>
      </c>
      <c r="L333" s="114">
        <f>'ЕФЕКТИВНІСТЬ 2018 рік'!V220</f>
        <v>0</v>
      </c>
      <c r="M333" s="23" t="str">
        <f>'ЕФЕКТИВНІСТЬ 2018 рік'!W220</f>
        <v>ВВ</v>
      </c>
      <c r="N333" s="17">
        <f>'ЕФЕКТИВНІСТЬ 2018 рік'!X220</f>
        <v>0</v>
      </c>
    </row>
    <row r="334" spans="2:14" ht="26.25" customHeight="1" outlineLevel="2" x14ac:dyDescent="0.25">
      <c r="B334" s="2">
        <f>'ЕФЕКТИВНІСТЬ 2018 рік'!B221</f>
        <v>184</v>
      </c>
      <c r="C334" s="196" t="str">
        <f>'ЕФЕКТИВНІСТЬ 2018 рік'!C221</f>
        <v>Верховинський районний суд Івано-Франківської області</v>
      </c>
      <c r="E334" s="189">
        <f>'ЕФЕКТИВНІСТЬ 2018 рік'!K221</f>
        <v>5161.7</v>
      </c>
      <c r="F334" s="190">
        <f>'ЕФЕКТИВНІСТЬ 2018 рік'!E221</f>
        <v>205.59</v>
      </c>
      <c r="G334" s="189">
        <f>'ЕФЕКТИВНІСТЬ 2018 рік'!N221</f>
        <v>0.98799999999999999</v>
      </c>
      <c r="H334" s="64">
        <f>'ЕФЕКТИВНІСТЬ 2018 рік'!R221</f>
        <v>-1.1200000000000001</v>
      </c>
      <c r="I334" s="64">
        <f>'ЕФЕКТИВНІСТЬ 2018 рік'!Q221</f>
        <v>-2.8099999999999996</v>
      </c>
      <c r="K334" s="23">
        <f>'ЕФЕКТИВНІСТЬ 2018 рік'!U221</f>
        <v>0</v>
      </c>
      <c r="L334" s="114">
        <f>'ЕФЕКТИВНІСТЬ 2018 рік'!V221</f>
        <v>0</v>
      </c>
      <c r="M334" s="23" t="str">
        <f>'ЕФЕКТИВНІСТЬ 2018 рік'!W221</f>
        <v>ВВ</v>
      </c>
      <c r="N334" s="17">
        <f>'ЕФЕКТИВНІСТЬ 2018 рік'!X221</f>
        <v>0</v>
      </c>
    </row>
    <row r="335" spans="2:14" ht="26.25" customHeight="1" outlineLevel="2" x14ac:dyDescent="0.25">
      <c r="B335" s="2">
        <f>'ЕФЕКТИВНІСТЬ 2018 рік'!B222</f>
        <v>185</v>
      </c>
      <c r="C335" s="196" t="str">
        <f>'ЕФЕКТИВНІСТЬ 2018 рік'!C222</f>
        <v>Галицький районний суд Івано-Франківської області</v>
      </c>
      <c r="E335" s="189">
        <f>'ЕФЕКТИВНІСТЬ 2018 рік'!K222</f>
        <v>7053.2</v>
      </c>
      <c r="F335" s="190">
        <f>'ЕФЕКТИВНІСТЬ 2018 рік'!E222</f>
        <v>431.24</v>
      </c>
      <c r="G335" s="189">
        <f>'ЕФЕКТИВНІСТЬ 2018 рік'!N222</f>
        <v>2.7519999999999998</v>
      </c>
      <c r="H335" s="64">
        <f>'ЕФЕКТИВНІСТЬ 2018 рік'!R222</f>
        <v>-0.62</v>
      </c>
      <c r="I335" s="64">
        <f>'ЕФЕКТИВНІСТЬ 2018 рік'!Q222</f>
        <v>-1.2800000000000002</v>
      </c>
      <c r="K335" s="23">
        <f>'ЕФЕКТИВНІСТЬ 2018 рік'!U222</f>
        <v>0</v>
      </c>
      <c r="L335" s="114">
        <f>'ЕФЕКТИВНІСТЬ 2018 рік'!V222</f>
        <v>0</v>
      </c>
      <c r="M335" s="23" t="str">
        <f>'ЕФЕКТИВНІСТЬ 2018 рік'!W222</f>
        <v>ВВ</v>
      </c>
      <c r="N335" s="17">
        <f>'ЕФЕКТИВНІСТЬ 2018 рік'!X222</f>
        <v>0</v>
      </c>
    </row>
    <row r="336" spans="2:14" ht="26.25" customHeight="1" outlineLevel="2" x14ac:dyDescent="0.25">
      <c r="B336" s="2">
        <f>'ЕФЕКТИВНІСТЬ 2018 рік'!B223</f>
        <v>186</v>
      </c>
      <c r="C336" s="196" t="str">
        <f>'ЕФЕКТИВНІСТЬ 2018 рік'!C223</f>
        <v>Городенківський районний суд Івано-Франківської області</v>
      </c>
      <c r="E336" s="189">
        <f>'ЕФЕКТИВНІСТЬ 2018 рік'!K223</f>
        <v>7241.1</v>
      </c>
      <c r="F336" s="190">
        <f>'ЕФЕКТИВНІСТЬ 2018 рік'!E223</f>
        <v>397.9</v>
      </c>
      <c r="G336" s="189">
        <f>'ЕФЕКТИВНІСТЬ 2018 рік'!N223</f>
        <v>2.996</v>
      </c>
      <c r="H336" s="64">
        <f>'ЕФЕКТИВНІСТЬ 2018 рік'!R223</f>
        <v>-0.91</v>
      </c>
      <c r="I336" s="64">
        <f>'ЕФЕКТИВНІСТЬ 2018 рік'!Q223</f>
        <v>-2.1800000000000002</v>
      </c>
      <c r="K336" s="23">
        <f>'ЕФЕКТИВНІСТЬ 2018 рік'!U223</f>
        <v>0</v>
      </c>
      <c r="L336" s="114">
        <f>'ЕФЕКТИВНІСТЬ 2018 рік'!V223</f>
        <v>0</v>
      </c>
      <c r="M336" s="23" t="str">
        <f>'ЕФЕКТИВНІСТЬ 2018 рік'!W223</f>
        <v>ВВ</v>
      </c>
      <c r="N336" s="17">
        <f>'ЕФЕКТИВНІСТЬ 2018 рік'!X223</f>
        <v>0</v>
      </c>
    </row>
    <row r="337" spans="2:15" ht="26.25" customHeight="1" outlineLevel="2" x14ac:dyDescent="0.25">
      <c r="B337" s="2">
        <f>'ЕФЕКТИВНІСТЬ 2018 рік'!B224</f>
        <v>187</v>
      </c>
      <c r="C337" s="196" t="str">
        <f>'ЕФЕКТИВНІСТЬ 2018 рік'!C224</f>
        <v>Долинський районний суд Івано-Франківської області</v>
      </c>
      <c r="E337" s="189">
        <f>'ЕФЕКТИВНІСТЬ 2018 рік'!K224</f>
        <v>9647.6</v>
      </c>
      <c r="F337" s="190">
        <f>'ЕФЕКТИВНІСТЬ 2018 рік'!E224</f>
        <v>612.28</v>
      </c>
      <c r="G337" s="189">
        <f>'ЕФЕКТИВНІСТЬ 2018 рік'!N224</f>
        <v>4.9560000000000004</v>
      </c>
      <c r="H337" s="64">
        <f>'ЕФЕКТИВНІСТЬ 2018 рік'!R224</f>
        <v>-0.74</v>
      </c>
      <c r="I337" s="64">
        <f>'ЕФЕКТИВНІСТЬ 2018 рік'!Q224</f>
        <v>-0.27</v>
      </c>
      <c r="K337" s="23">
        <f>'ЕФЕКТИВНІСТЬ 2018 рік'!U224</f>
        <v>0</v>
      </c>
      <c r="L337" s="114">
        <f>'ЕФЕКТИВНІСТЬ 2018 рік'!V224</f>
        <v>0</v>
      </c>
      <c r="M337" s="23" t="str">
        <f>'ЕФЕКТИВНІСТЬ 2018 рік'!W224</f>
        <v>ВВ</v>
      </c>
      <c r="N337" s="17">
        <f>'ЕФЕКТИВНІСТЬ 2018 рік'!X224</f>
        <v>0</v>
      </c>
    </row>
    <row r="338" spans="2:15" ht="26.25" customHeight="1" outlineLevel="2" x14ac:dyDescent="0.25">
      <c r="B338" s="2">
        <f>'ЕФЕКТИВНІСТЬ 2018 рік'!B225</f>
        <v>188</v>
      </c>
      <c r="C338" s="196" t="str">
        <f>'ЕФЕКТИВНІСТЬ 2018 рік'!C225</f>
        <v>Івано-Франківський міський суд Івано-Франківської області</v>
      </c>
      <c r="E338" s="189">
        <f>'ЕФЕКТИВНІСТЬ 2018 рік'!K225</f>
        <v>26801.8</v>
      </c>
      <c r="F338" s="190">
        <f>'ЕФЕКТИВНІСТЬ 2018 рік'!E225</f>
        <v>3480.06</v>
      </c>
      <c r="G338" s="189">
        <f>'ЕФЕКТИВНІСТЬ 2018 рік'!N225</f>
        <v>15.295999999999999</v>
      </c>
      <c r="H338" s="64">
        <f>'ЕФЕКТИВНІСТЬ 2018 рік'!R225</f>
        <v>0.56000000000000005</v>
      </c>
      <c r="I338" s="64">
        <f>'ЕФЕКТИВНІСТЬ 2018 рік'!Q225</f>
        <v>-1.07</v>
      </c>
      <c r="K338" s="23">
        <f>'ЕФЕКТИВНІСТЬ 2018 рік'!U225</f>
        <v>0</v>
      </c>
      <c r="L338" s="114">
        <f>'ЕФЕКТИВНІСТЬ 2018 рік'!V225</f>
        <v>0</v>
      </c>
      <c r="M338" s="23">
        <f>'ЕФЕКТИВНІСТЬ 2018 рік'!W225</f>
        <v>0</v>
      </c>
      <c r="N338" s="17" t="str">
        <f>'ЕФЕКТИВНІСТЬ 2018 рік'!X225</f>
        <v>ВА</v>
      </c>
    </row>
    <row r="339" spans="2:15" ht="26.25" customHeight="1" outlineLevel="2" x14ac:dyDescent="0.25">
      <c r="B339" s="2">
        <f>'ЕФЕКТИВНІСТЬ 2018 рік'!B226</f>
        <v>189</v>
      </c>
      <c r="C339" s="196" t="str">
        <f>'ЕФЕКТИВНІСТЬ 2018 рік'!C226</f>
        <v>Калуський міськрайонний суд Івано-Франківської області</v>
      </c>
      <c r="E339" s="189">
        <f>'ЕФЕКТИВНІСТЬ 2018 рік'!K226</f>
        <v>13453.7</v>
      </c>
      <c r="F339" s="190">
        <f>'ЕФЕКТИВНІСТЬ 2018 рік'!E226</f>
        <v>1128.45</v>
      </c>
      <c r="G339" s="189">
        <f>'ЕФЕКТИВНІСТЬ 2018 рік'!N226</f>
        <v>5.984</v>
      </c>
      <c r="H339" s="64">
        <f>'ЕФЕКТИВНІСТЬ 2018 рік'!R226</f>
        <v>-4.0000000000000008E-2</v>
      </c>
      <c r="I339" s="64">
        <f>'ЕФЕКТИВНІСТЬ 2018 рік'!Q226</f>
        <v>-0.91</v>
      </c>
      <c r="K339" s="23">
        <f>'ЕФЕКТИВНІСТЬ 2018 рік'!U226</f>
        <v>0</v>
      </c>
      <c r="L339" s="114">
        <f>'ЕФЕКТИВНІСТЬ 2018 рік'!V226</f>
        <v>0</v>
      </c>
      <c r="M339" s="23" t="str">
        <f>'ЕФЕКТИВНІСТЬ 2018 рік'!W226</f>
        <v>ВВ</v>
      </c>
      <c r="N339" s="17">
        <f>'ЕФЕКТИВНІСТЬ 2018 рік'!X226</f>
        <v>0</v>
      </c>
    </row>
    <row r="340" spans="2:15" ht="26.25" customHeight="1" outlineLevel="2" x14ac:dyDescent="0.25">
      <c r="B340" s="2">
        <f>'ЕФЕКТИВНІСТЬ 2018 рік'!B227</f>
        <v>190</v>
      </c>
      <c r="C340" s="196" t="str">
        <f>'ЕФЕКТИВНІСТЬ 2018 рік'!C227</f>
        <v>Коломийський міськрайонний суд Івано-Франківської області</v>
      </c>
      <c r="E340" s="189">
        <f>'ЕФЕКТИВНІСТЬ 2018 рік'!K227</f>
        <v>12773.1</v>
      </c>
      <c r="F340" s="190">
        <f>'ЕФЕКТИВНІСТЬ 2018 рік'!E227</f>
        <v>1465.31</v>
      </c>
      <c r="G340" s="189">
        <f>'ЕФЕКТИВНІСТЬ 2018 рік'!N227</f>
        <v>7.02</v>
      </c>
      <c r="H340" s="64">
        <f>'ЕФЕКТИВНІСТЬ 2018 рік'!R227</f>
        <v>0.36</v>
      </c>
      <c r="I340" s="64">
        <f>'ЕФЕКТИВНІСТЬ 2018 рік'!Q227</f>
        <v>-1.3199999999999998</v>
      </c>
      <c r="K340" s="23">
        <f>'ЕФЕКТИВНІСТЬ 2018 рік'!U227</f>
        <v>0</v>
      </c>
      <c r="L340" s="114">
        <f>'ЕФЕКТИВНІСТЬ 2018 рік'!V227</f>
        <v>0</v>
      </c>
      <c r="M340" s="23">
        <f>'ЕФЕКТИВНІСТЬ 2018 рік'!W227</f>
        <v>0</v>
      </c>
      <c r="N340" s="17" t="str">
        <f>'ЕФЕКТИВНІСТЬ 2018 рік'!X227</f>
        <v>ВА</v>
      </c>
    </row>
    <row r="341" spans="2:15" ht="26.25" customHeight="1" outlineLevel="2" x14ac:dyDescent="0.25">
      <c r="B341" s="2">
        <f>'ЕФЕКТИВНІСТЬ 2018 рік'!B228</f>
        <v>191</v>
      </c>
      <c r="C341" s="196" t="str">
        <f>'ЕФЕКТИВНІСТЬ 2018 рік'!C228</f>
        <v>Косівський районний суд Івано-Франківської області</v>
      </c>
      <c r="E341" s="189">
        <f>'ЕФЕКТИВНІСТЬ 2018 рік'!K228</f>
        <v>9038.4</v>
      </c>
      <c r="F341" s="190">
        <f>'ЕФЕКТИВНІСТЬ 2018 рік'!E228</f>
        <v>704.31</v>
      </c>
      <c r="G341" s="189">
        <f>'ЕФЕКТИВНІСТЬ 2018 рік'!N228</f>
        <v>2.496</v>
      </c>
      <c r="H341" s="64">
        <f>'ЕФЕКТИВНІСТЬ 2018 рік'!R228</f>
        <v>0.39</v>
      </c>
      <c r="I341" s="64">
        <f>'ЕФЕКТИВНІСТЬ 2018 рік'!Q228</f>
        <v>-0.86</v>
      </c>
      <c r="K341" s="23">
        <f>'ЕФЕКТИВНІСТЬ 2018 рік'!U228</f>
        <v>0</v>
      </c>
      <c r="L341" s="114">
        <f>'ЕФЕКТИВНІСТЬ 2018 рік'!V228</f>
        <v>0</v>
      </c>
      <c r="M341" s="23">
        <f>'ЕФЕКТИВНІСТЬ 2018 рік'!W228</f>
        <v>0</v>
      </c>
      <c r="N341" s="17" t="str">
        <f>'ЕФЕКТИВНІСТЬ 2018 рік'!X228</f>
        <v>ВА</v>
      </c>
    </row>
    <row r="342" spans="2:15" ht="26.25" customHeight="1" outlineLevel="2" x14ac:dyDescent="0.25">
      <c r="B342" s="2">
        <f>'ЕФЕКТИВНІСТЬ 2018 рік'!B229</f>
        <v>192</v>
      </c>
      <c r="C342" s="196" t="str">
        <f>'ЕФЕКТИВНІСТЬ 2018 рік'!C229</f>
        <v>Надвірнянський районний суд Івано-Франківської області</v>
      </c>
      <c r="E342" s="189">
        <f>'ЕФЕКТИВНІСТЬ 2018 рік'!K229</f>
        <v>8761.5</v>
      </c>
      <c r="F342" s="190">
        <f>'ЕФЕКТИВНІСТЬ 2018 рік'!E229</f>
        <v>777.29</v>
      </c>
      <c r="G342" s="189">
        <f>'ЕФЕКТИВНІСТЬ 2018 рік'!N229</f>
        <v>2.94</v>
      </c>
      <c r="H342" s="64">
        <f>'ЕФЕКТИВНІСТЬ 2018 рік'!R229</f>
        <v>0.42</v>
      </c>
      <c r="I342" s="64">
        <f>'ЕФЕКТИВНІСТЬ 2018 рік'!Q229</f>
        <v>-1.6600000000000001</v>
      </c>
      <c r="K342" s="23">
        <f>'ЕФЕКТИВНІСТЬ 2018 рік'!U229</f>
        <v>0</v>
      </c>
      <c r="L342" s="114">
        <f>'ЕФЕКТИВНІСТЬ 2018 рік'!V229</f>
        <v>0</v>
      </c>
      <c r="M342" s="23">
        <f>'ЕФЕКТИВНІСТЬ 2018 рік'!W229</f>
        <v>0</v>
      </c>
      <c r="N342" s="17" t="str">
        <f>'ЕФЕКТИВНІСТЬ 2018 рік'!X229</f>
        <v>ВА</v>
      </c>
    </row>
    <row r="343" spans="2:15" ht="26.25" customHeight="1" outlineLevel="2" x14ac:dyDescent="0.25">
      <c r="B343" s="2">
        <f>'ЕФЕКТИВНІСТЬ 2018 рік'!B230</f>
        <v>193</v>
      </c>
      <c r="C343" s="196" t="str">
        <f>'ЕФЕКТИВНІСТЬ 2018 рік'!C230</f>
        <v>Рогатинський районний суд Івано-Франківської області</v>
      </c>
      <c r="E343" s="189">
        <f>'ЕФЕКТИВНІСТЬ 2018 рік'!K230</f>
        <v>6573.9</v>
      </c>
      <c r="F343" s="190">
        <f>'ЕФЕКТИВНІСТЬ 2018 рік'!E230</f>
        <v>1002.05</v>
      </c>
      <c r="G343" s="189">
        <f>'ЕФЕКТИВНІСТЬ 2018 рік'!N230</f>
        <v>3</v>
      </c>
      <c r="H343" s="64">
        <f>'ЕФЕКТИВНІСТЬ 2018 рік'!R230</f>
        <v>1.24</v>
      </c>
      <c r="I343" s="64">
        <f>'ЕФЕКТИВНІСТЬ 2018 рік'!Q230</f>
        <v>0.24999999999999994</v>
      </c>
      <c r="K343" s="23">
        <f>'ЕФЕКТИВНІСТЬ 2018 рік'!U230</f>
        <v>0</v>
      </c>
      <c r="L343" s="114" t="str">
        <f>'ЕФЕКТИВНІСТЬ 2018 рік'!V230</f>
        <v>АА</v>
      </c>
      <c r="M343" s="23">
        <f>'ЕФЕКТИВНІСТЬ 2018 рік'!W230</f>
        <v>0</v>
      </c>
      <c r="N343" s="17">
        <f>'ЕФЕКТИВНІСТЬ 2018 рік'!X230</f>
        <v>0</v>
      </c>
    </row>
    <row r="344" spans="2:15" ht="26.25" customHeight="1" outlineLevel="2" x14ac:dyDescent="0.25">
      <c r="B344" s="2">
        <f>'ЕФЕКТИВНІСТЬ 2018 рік'!B231</f>
        <v>194</v>
      </c>
      <c r="C344" s="196" t="str">
        <f>'ЕФЕКТИВНІСТЬ 2018 рік'!C231</f>
        <v>Рожнятівський районний суд Івано-Франківської області</v>
      </c>
      <c r="E344" s="189">
        <f>'ЕФЕКТИВНІСТЬ 2018 рік'!K231</f>
        <v>8414</v>
      </c>
      <c r="F344" s="190">
        <f>'ЕФЕКТИВНІСТЬ 2018 рік'!E231</f>
        <v>552.66999999999996</v>
      </c>
      <c r="G344" s="189">
        <f>'ЕФЕКТИВНІСТЬ 2018 рік'!N231</f>
        <v>3.956</v>
      </c>
      <c r="H344" s="64">
        <f>'ЕФЕКТИВНІСТЬ 2018 рік'!R231</f>
        <v>-0.6</v>
      </c>
      <c r="I344" s="64">
        <f>'ЕФЕКТИВНІСТЬ 2018 рік'!Q231</f>
        <v>-0.64</v>
      </c>
      <c r="K344" s="23">
        <f>'ЕФЕКТИВНІСТЬ 2018 рік'!U231</f>
        <v>0</v>
      </c>
      <c r="L344" s="114">
        <f>'ЕФЕКТИВНІСТЬ 2018 рік'!V231</f>
        <v>0</v>
      </c>
      <c r="M344" s="23" t="str">
        <f>'ЕФЕКТИВНІСТЬ 2018 рік'!W231</f>
        <v>ВВ</v>
      </c>
      <c r="N344" s="17">
        <f>'ЕФЕКТИВНІСТЬ 2018 рік'!X231</f>
        <v>0</v>
      </c>
    </row>
    <row r="345" spans="2:15" ht="26.25" customHeight="1" outlineLevel="2" x14ac:dyDescent="0.25">
      <c r="B345" s="2">
        <f>'ЕФЕКТИВНІСТЬ 2018 рік'!B232</f>
        <v>195</v>
      </c>
      <c r="C345" s="196" t="str">
        <f>'ЕФЕКТИВНІСТЬ 2018 рік'!C232</f>
        <v>Снятинський районний суд Івано-Франківської області</v>
      </c>
      <c r="E345" s="189">
        <f>'ЕФЕКТИВНІСТЬ 2018 рік'!K232</f>
        <v>7058.3</v>
      </c>
      <c r="F345" s="190">
        <f>'ЕФЕКТИВНІСТЬ 2018 рік'!E232</f>
        <v>1354.21</v>
      </c>
      <c r="G345" s="189">
        <f>'ЕФЕКТИВНІСТЬ 2018 рік'!N232</f>
        <v>2.976</v>
      </c>
      <c r="H345" s="64">
        <f>'ЕФЕКТИВНІСТЬ 2018 рік'!R232</f>
        <v>2.02</v>
      </c>
      <c r="I345" s="64">
        <f>'ЕФЕКТИВНІСТЬ 2018 рік'!Q232</f>
        <v>-0.26999999999999996</v>
      </c>
      <c r="K345" s="23">
        <f>'ЕФЕКТИВНІСТЬ 2018 рік'!U232</f>
        <v>0</v>
      </c>
      <c r="L345" s="114">
        <f>'ЕФЕКТИВНІСТЬ 2018 рік'!V232</f>
        <v>0</v>
      </c>
      <c r="M345" s="23">
        <f>'ЕФЕКТИВНІСТЬ 2018 рік'!W232</f>
        <v>0</v>
      </c>
      <c r="N345" s="17" t="str">
        <f>'ЕФЕКТИВНІСТЬ 2018 рік'!X232</f>
        <v>ВА</v>
      </c>
    </row>
    <row r="346" spans="2:15" ht="26.25" customHeight="1" outlineLevel="2" x14ac:dyDescent="0.25">
      <c r="B346" s="2">
        <f>'ЕФЕКТИВНІСТЬ 2018 рік'!B233</f>
        <v>196</v>
      </c>
      <c r="C346" s="196" t="str">
        <f>'ЕФЕКТИВНІСТЬ 2018 рік'!C233</f>
        <v>Тисменицький районний суд Івано-Франківської області</v>
      </c>
      <c r="E346" s="189">
        <f>'ЕФЕКТИВНІСТЬ 2018 рік'!K233</f>
        <v>5995.3</v>
      </c>
      <c r="F346" s="190">
        <f>'ЕФЕКТИВНІСТЬ 2018 рік'!E233</f>
        <v>656.16</v>
      </c>
      <c r="G346" s="189">
        <f>'ЕФЕКТИВНІСТЬ 2018 рік'!N233</f>
        <v>2.9159999999999999</v>
      </c>
      <c r="H346" s="64">
        <f>'ЕФЕКТИВНІСТЬ 2018 рік'!R233</f>
        <v>0.41000000000000003</v>
      </c>
      <c r="I346" s="64">
        <f>'ЕФЕКТИВНІСТЬ 2018 рік'!Q233</f>
        <v>-1.5</v>
      </c>
      <c r="K346" s="23">
        <f>'ЕФЕКТИВНІСТЬ 2018 рік'!U233</f>
        <v>0</v>
      </c>
      <c r="L346" s="114">
        <f>'ЕФЕКТИВНІСТЬ 2018 рік'!V233</f>
        <v>0</v>
      </c>
      <c r="M346" s="23">
        <f>'ЕФЕКТИВНІСТЬ 2018 рік'!W233</f>
        <v>0</v>
      </c>
      <c r="N346" s="17" t="str">
        <f>'ЕФЕКТИВНІСТЬ 2018 рік'!X233</f>
        <v>ВА</v>
      </c>
    </row>
    <row r="347" spans="2:15" ht="26.25" customHeight="1" outlineLevel="2" x14ac:dyDescent="0.25">
      <c r="B347" s="2">
        <f>'ЕФЕКТИВНІСТЬ 2018 рік'!B234</f>
        <v>197</v>
      </c>
      <c r="C347" s="196" t="str">
        <f>'ЕФЕКТИВНІСТЬ 2018 рік'!C234</f>
        <v>Тлумацький районний суд Івано-Франківської області</v>
      </c>
      <c r="E347" s="189">
        <f>'ЕФЕКТИВНІСТЬ 2018 рік'!K234</f>
        <v>6883.9</v>
      </c>
      <c r="F347" s="190">
        <f>'ЕФЕКТИВНІСТЬ 2018 рік'!E234</f>
        <v>260.02999999999997</v>
      </c>
      <c r="G347" s="189">
        <f>'ЕФЕКТИВНІСТЬ 2018 рік'!N234</f>
        <v>2.34</v>
      </c>
      <c r="H347" s="64">
        <f>'ЕФЕКТИВНІСТЬ 2018 рік'!R234</f>
        <v>-1.7799999999999998</v>
      </c>
      <c r="I347" s="64">
        <f>'ЕФЕКТИВНІСТЬ 2018 рік'!Q234</f>
        <v>-2.66</v>
      </c>
      <c r="K347" s="23">
        <f>'ЕФЕКТИВНІСТЬ 2018 рік'!U234</f>
        <v>0</v>
      </c>
      <c r="L347" s="114">
        <f>'ЕФЕКТИВНІСТЬ 2018 рік'!V234</f>
        <v>0</v>
      </c>
      <c r="M347" s="23" t="str">
        <f>'ЕФЕКТИВНІСТЬ 2018 рік'!W234</f>
        <v>ВВ</v>
      </c>
      <c r="N347" s="17">
        <f>'ЕФЕКТИВНІСТЬ 2018 рік'!X234</f>
        <v>0</v>
      </c>
    </row>
    <row r="348" spans="2:15" ht="26.25" customHeight="1" outlineLevel="2" x14ac:dyDescent="0.25">
      <c r="B348" s="2">
        <f>'ЕФЕКТИВНІСТЬ 2018 рік'!B235</f>
        <v>198</v>
      </c>
      <c r="C348" s="196" t="str">
        <f>'ЕФЕКТИВНІСТЬ 2018 рік'!C235</f>
        <v>Яремчанський міський суд Івано-Франківської області </v>
      </c>
      <c r="E348" s="189">
        <f>'ЕФЕКТИВНІСТЬ 2018 рік'!K235</f>
        <v>4521.7</v>
      </c>
      <c r="F348" s="190">
        <f>'ЕФЕКТИВНІСТЬ 2018 рік'!E235</f>
        <v>182.71</v>
      </c>
      <c r="G348" s="189">
        <f>'ЕФЕКТИВНІСТЬ 2018 рік'!N235</f>
        <v>0.53200000000000003</v>
      </c>
      <c r="H348" s="64">
        <f>'ЕФЕКТИВНІСТЬ 2018 рік'!R235</f>
        <v>-0.36</v>
      </c>
      <c r="I348" s="64">
        <f>'ЕФЕКТИВНІСТЬ 2018 рік'!Q235</f>
        <v>-9.33</v>
      </c>
      <c r="J348" s="127"/>
      <c r="K348" s="103">
        <f>'ЕФЕКТИВНІСТЬ 2018 рік'!U235</f>
        <v>0</v>
      </c>
      <c r="L348" s="111">
        <f>'ЕФЕКТИВНІСТЬ 2018 рік'!V235</f>
        <v>0</v>
      </c>
      <c r="M348" s="103" t="str">
        <f>'ЕФЕКТИВНІСТЬ 2018 рік'!W235</f>
        <v>ВВ</v>
      </c>
      <c r="N348" s="111">
        <f>'ЕФЕКТИВНІСТЬ 2018 рік'!X235</f>
        <v>0</v>
      </c>
    </row>
    <row r="349" spans="2:15" s="151" customFormat="1" ht="26.25" customHeight="1" outlineLevel="2" x14ac:dyDescent="0.25">
      <c r="B349" s="152"/>
      <c r="C349" s="221"/>
      <c r="D349" s="221"/>
      <c r="E349" s="221"/>
      <c r="F349" s="194"/>
      <c r="G349" s="195"/>
      <c r="H349" s="153"/>
      <c r="I349" s="153"/>
      <c r="K349" s="154"/>
      <c r="L349" s="155"/>
      <c r="M349" s="154"/>
      <c r="N349" s="155"/>
      <c r="O349" s="156"/>
    </row>
    <row r="350" spans="2:15" x14ac:dyDescent="0.25">
      <c r="C350" s="206" t="s">
        <v>701</v>
      </c>
      <c r="E350" s="77"/>
      <c r="F350" s="77"/>
      <c r="G350" s="77"/>
      <c r="H350" s="77"/>
      <c r="I350" s="77"/>
      <c r="K350" s="77"/>
      <c r="L350" s="77"/>
      <c r="M350" s="77"/>
      <c r="N350" s="77"/>
    </row>
    <row r="351" spans="2:15" ht="26.25" customHeight="1" outlineLevel="1" x14ac:dyDescent="0.25">
      <c r="B351" s="2">
        <f>'ЕФЕКТИВНІСТЬ 2018 рік'!B236</f>
        <v>199</v>
      </c>
      <c r="C351" s="196" t="str">
        <f>'ЕФЕКТИВНІСТЬ 2018 рік'!C236</f>
        <v>Голосіївський районний суд міста Києва</v>
      </c>
      <c r="E351" s="189">
        <f>'ЕФЕКТИВНІСТЬ 2018 рік'!K236</f>
        <v>30901</v>
      </c>
      <c r="F351" s="190">
        <f>'ЕФЕКТИВНІСТЬ 2018 рік'!E236</f>
        <v>4643.71</v>
      </c>
      <c r="G351" s="189">
        <f>'ЕФЕКТИВНІСТЬ 2018 рік'!N236</f>
        <v>18.952000000000002</v>
      </c>
      <c r="H351" s="64">
        <f>'ЕФЕКТИВНІСТЬ 2018 рік'!R236</f>
        <v>0.74</v>
      </c>
      <c r="I351" s="64">
        <f>'ЕФЕКТИВНІСТЬ 2018 рік'!Q236</f>
        <v>-2.0499999999999998</v>
      </c>
      <c r="K351" s="23">
        <f>'ЕФЕКТИВНІСТЬ 2018 рік'!U236</f>
        <v>0</v>
      </c>
      <c r="L351" s="114">
        <f>'ЕФЕКТИВНІСТЬ 2018 рік'!V236</f>
        <v>0</v>
      </c>
      <c r="M351" s="23">
        <f>'ЕФЕКТИВНІСТЬ 2018 рік'!W236</f>
        <v>0</v>
      </c>
      <c r="N351" s="17" t="str">
        <f>'ЕФЕКТИВНІСТЬ 2018 рік'!X236</f>
        <v>ВА</v>
      </c>
    </row>
    <row r="352" spans="2:15" ht="26.25" customHeight="1" outlineLevel="1" x14ac:dyDescent="0.25">
      <c r="B352" s="2">
        <f>'ЕФЕКТИВНІСТЬ 2018 рік'!B237</f>
        <v>200</v>
      </c>
      <c r="C352" s="196" t="str">
        <f>'ЕФЕКТИВНІСТЬ 2018 рік'!C237</f>
        <v>Дарницький районний суд міста Києва</v>
      </c>
      <c r="E352" s="189">
        <f>'ЕФЕКТИВНІСТЬ 2018 рік'!K237</f>
        <v>42475.9</v>
      </c>
      <c r="F352" s="190">
        <f>'ЕФЕКТИВНІСТЬ 2018 рік'!E237</f>
        <v>4558.49</v>
      </c>
      <c r="G352" s="189">
        <f>'ЕФЕКТИВНІСТЬ 2018 рік'!N237</f>
        <v>23.952000000000002</v>
      </c>
      <c r="H352" s="64">
        <f>'ЕФЕКТИВНІСТЬ 2018 рік'!R237</f>
        <v>0.2</v>
      </c>
      <c r="I352" s="64">
        <f>'ЕФЕКТИВНІСТЬ 2018 рік'!Q237</f>
        <v>-2.27</v>
      </c>
      <c r="K352" s="23">
        <f>'ЕФЕКТИВНІСТЬ 2018 рік'!U237</f>
        <v>0</v>
      </c>
      <c r="L352" s="114">
        <f>'ЕФЕКТИВНІСТЬ 2018 рік'!V237</f>
        <v>0</v>
      </c>
      <c r="M352" s="23">
        <f>'ЕФЕКТИВНІСТЬ 2018 рік'!W237</f>
        <v>0</v>
      </c>
      <c r="N352" s="17" t="str">
        <f>'ЕФЕКТИВНІСТЬ 2018 рік'!X237</f>
        <v>ВА</v>
      </c>
    </row>
    <row r="353" spans="2:14" ht="26.25" customHeight="1" outlineLevel="1" x14ac:dyDescent="0.25">
      <c r="B353" s="2">
        <f>'ЕФЕКТИВНІСТЬ 2018 рік'!B238</f>
        <v>201</v>
      </c>
      <c r="C353" s="196" t="str">
        <f>'ЕФЕКТИВНІСТЬ 2018 рік'!C238</f>
        <v>Деснянський районний суд міста Києва</v>
      </c>
      <c r="E353" s="189">
        <f>'ЕФЕКТИВНІСТЬ 2018 рік'!K238</f>
        <v>34534.9</v>
      </c>
      <c r="F353" s="190">
        <f>'ЕФЕКТИВНІСТЬ 2018 рік'!E238</f>
        <v>4117.7700000000004</v>
      </c>
      <c r="G353" s="189">
        <f>'ЕФЕКТИВНІСТЬ 2018 рік'!N238</f>
        <v>22.952000000000002</v>
      </c>
      <c r="H353" s="64">
        <f>'ЕФЕКТИВНІСТЬ 2018 рік'!R238</f>
        <v>0.22</v>
      </c>
      <c r="I353" s="64">
        <f>'ЕФЕКТИВНІСТЬ 2018 рік'!Q238</f>
        <v>-0.65</v>
      </c>
      <c r="K353" s="23">
        <f>'ЕФЕКТИВНІСТЬ 2018 рік'!U238</f>
        <v>0</v>
      </c>
      <c r="L353" s="114">
        <f>'ЕФЕКТИВНІСТЬ 2018 рік'!V238</f>
        <v>0</v>
      </c>
      <c r="M353" s="23">
        <f>'ЕФЕКТИВНІСТЬ 2018 рік'!W238</f>
        <v>0</v>
      </c>
      <c r="N353" s="17" t="str">
        <f>'ЕФЕКТИВНІСТЬ 2018 рік'!X238</f>
        <v>ВА</v>
      </c>
    </row>
    <row r="354" spans="2:14" ht="26.25" customHeight="1" outlineLevel="1" x14ac:dyDescent="0.25">
      <c r="B354" s="2">
        <f>'ЕФЕКТИВНІСТЬ 2018 рік'!B239</f>
        <v>202</v>
      </c>
      <c r="C354" s="196" t="str">
        <f>'ЕФЕКТИВНІСТЬ 2018 рік'!C239</f>
        <v>Дніпровський районний суд міста Києва</v>
      </c>
      <c r="E354" s="189">
        <f>'ЕФЕКТИВНІСТЬ 2018 рік'!K239</f>
        <v>44759.4</v>
      </c>
      <c r="F354" s="190">
        <f>'ЕФЕКТИВНІСТЬ 2018 рік'!E239</f>
        <v>5627.47</v>
      </c>
      <c r="G354" s="189">
        <f>'ЕФЕКТИВНІСТЬ 2018 рік'!N239</f>
        <v>27.02</v>
      </c>
      <c r="H354" s="64">
        <f>'ЕФЕКТИВНІСТЬ 2018 рік'!R239</f>
        <v>0.42000000000000004</v>
      </c>
      <c r="I354" s="64">
        <f>'ЕФЕКТИВНІСТЬ 2018 рік'!Q239</f>
        <v>-0.63</v>
      </c>
      <c r="K354" s="23">
        <f>'ЕФЕКТИВНІСТЬ 2018 рік'!U239</f>
        <v>0</v>
      </c>
      <c r="L354" s="114">
        <f>'ЕФЕКТИВНІСТЬ 2018 рік'!V239</f>
        <v>0</v>
      </c>
      <c r="M354" s="23">
        <f>'ЕФЕКТИВНІСТЬ 2018 рік'!W239</f>
        <v>0</v>
      </c>
      <c r="N354" s="17" t="str">
        <f>'ЕФЕКТИВНІСТЬ 2018 рік'!X239</f>
        <v>ВА</v>
      </c>
    </row>
    <row r="355" spans="2:14" ht="26.25" customHeight="1" outlineLevel="1" x14ac:dyDescent="0.25">
      <c r="B355" s="2">
        <f>'ЕФЕКТИВНІСТЬ 2018 рік'!B240</f>
        <v>203</v>
      </c>
      <c r="C355" s="196" t="str">
        <f>'ЕФЕКТИВНІСТЬ 2018 рік'!C240</f>
        <v>Оболонський районний суд міста Києва</v>
      </c>
      <c r="E355" s="189">
        <f>'ЕФЕКТИВНІСТЬ 2018 рік'!K240</f>
        <v>38366.1</v>
      </c>
      <c r="F355" s="190">
        <f>'ЕФЕКТИВНІСТЬ 2018 рік'!E240</f>
        <v>3553.38</v>
      </c>
      <c r="G355" s="189">
        <f>'ЕФЕКТИВНІСТЬ 2018 рік'!N240</f>
        <v>18.956</v>
      </c>
      <c r="H355" s="64">
        <f>'ЕФЕКТИВНІСТЬ 2018 рік'!R240</f>
        <v>0.05</v>
      </c>
      <c r="I355" s="64">
        <f>'ЕФЕКТИВНІСТЬ 2018 рік'!Q240</f>
        <v>-1.6400000000000001</v>
      </c>
      <c r="K355" s="23">
        <f>'ЕФЕКТИВНІСТЬ 2018 рік'!U240</f>
        <v>0</v>
      </c>
      <c r="L355" s="114">
        <f>'ЕФЕКТИВНІСТЬ 2018 рік'!V240</f>
        <v>0</v>
      </c>
      <c r="M355" s="23">
        <f>'ЕФЕКТИВНІСТЬ 2018 рік'!W240</f>
        <v>0</v>
      </c>
      <c r="N355" s="17" t="str">
        <f>'ЕФЕКТИВНІСТЬ 2018 рік'!X240</f>
        <v>ВА</v>
      </c>
    </row>
    <row r="356" spans="2:14" ht="26.25" customHeight="1" outlineLevel="1" x14ac:dyDescent="0.25">
      <c r="B356" s="2">
        <f>'ЕФЕКТИВНІСТЬ 2018 рік'!B241</f>
        <v>204</v>
      </c>
      <c r="C356" s="196" t="str">
        <f>'ЕФЕКТИВНІСТЬ 2018 рік'!C241</f>
        <v>Печерський районний суд міста Києва</v>
      </c>
      <c r="E356" s="189">
        <f>'ЕФЕКТИВНІСТЬ 2018 рік'!K241</f>
        <v>48693.9</v>
      </c>
      <c r="F356" s="190">
        <f>'ЕФЕКТИВНІСТЬ 2018 рік'!E241</f>
        <v>9762.7199999999993</v>
      </c>
      <c r="G356" s="189">
        <f>'ЕФЕКТИВНІСТЬ 2018 рік'!N241</f>
        <v>28.968</v>
      </c>
      <c r="H356" s="64">
        <f>'ЕФЕКТИВНІСТЬ 2018 рік'!R241</f>
        <v>1.3900000000000001</v>
      </c>
      <c r="I356" s="64">
        <f>'ЕФЕКТИВНІСТЬ 2018 рік'!Q241</f>
        <v>-2.0700000000000003</v>
      </c>
      <c r="K356" s="23">
        <f>'ЕФЕКТИВНІСТЬ 2018 рік'!U241</f>
        <v>0</v>
      </c>
      <c r="L356" s="114">
        <f>'ЕФЕКТИВНІСТЬ 2018 рік'!V241</f>
        <v>0</v>
      </c>
      <c r="M356" s="23">
        <f>'ЕФЕКТИВНІСТЬ 2018 рік'!W241</f>
        <v>0</v>
      </c>
      <c r="N356" s="17" t="str">
        <f>'ЕФЕКТИВНІСТЬ 2018 рік'!X241</f>
        <v>ВА</v>
      </c>
    </row>
    <row r="357" spans="2:14" ht="26.25" customHeight="1" outlineLevel="1" x14ac:dyDescent="0.25">
      <c r="B357" s="2">
        <f>'ЕФЕКТИВНІСТЬ 2018 рік'!B242</f>
        <v>205</v>
      </c>
      <c r="C357" s="196" t="str">
        <f>'ЕФЕКТИВНІСТЬ 2018 рік'!C242</f>
        <v>Подільський районний суд міста Києва</v>
      </c>
      <c r="E357" s="189">
        <f>'ЕФЕКТИВНІСТЬ 2018 рік'!K242</f>
        <v>29569.200000000001</v>
      </c>
      <c r="F357" s="190">
        <f>'ЕФЕКТИВНІСТЬ 2018 рік'!E242</f>
        <v>2841.66</v>
      </c>
      <c r="G357" s="189">
        <f>'ЕФЕКТИВНІСТЬ 2018 рік'!N242</f>
        <v>12.004</v>
      </c>
      <c r="H357" s="64">
        <f>'ЕФЕКТИВНІСТЬ 2018 рік'!R242</f>
        <v>0.36</v>
      </c>
      <c r="I357" s="64">
        <f>'ЕФЕКТИВНІСТЬ 2018 рік'!Q242</f>
        <v>-3.46</v>
      </c>
      <c r="K357" s="23">
        <f>'ЕФЕКТИВНІСТЬ 2018 рік'!U242</f>
        <v>0</v>
      </c>
      <c r="L357" s="114">
        <f>'ЕФЕКТИВНІСТЬ 2018 рік'!V242</f>
        <v>0</v>
      </c>
      <c r="M357" s="23">
        <f>'ЕФЕКТИВНІСТЬ 2018 рік'!W242</f>
        <v>0</v>
      </c>
      <c r="N357" s="17" t="str">
        <f>'ЕФЕКТИВНІСТЬ 2018 рік'!X242</f>
        <v>ВА</v>
      </c>
    </row>
    <row r="358" spans="2:14" ht="26.25" customHeight="1" outlineLevel="1" x14ac:dyDescent="0.25">
      <c r="B358" s="2">
        <f>'ЕФЕКТИВНІСТЬ 2018 рік'!B243</f>
        <v>206</v>
      </c>
      <c r="C358" s="196" t="str">
        <f>'ЕФЕКТИВНІСТЬ 2018 рік'!C243</f>
        <v>Святошинський районний суд міста Києва</v>
      </c>
      <c r="E358" s="189">
        <f>'ЕФЕКТИВНІСТЬ 2018 рік'!K243</f>
        <v>45595.3</v>
      </c>
      <c r="F358" s="190">
        <f>'ЕФЕКТИВНІСТЬ 2018 рік'!E243</f>
        <v>4619.54</v>
      </c>
      <c r="G358" s="189">
        <f>'ЕФЕКТИВНІСТЬ 2018 рік'!N243</f>
        <v>22.952000000000002</v>
      </c>
      <c r="H358" s="64">
        <f>'ЕФЕКТИВНІСТЬ 2018 рік'!R243</f>
        <v>0.21000000000000002</v>
      </c>
      <c r="I358" s="64">
        <f>'ЕФЕКТИВНІСТЬ 2018 рік'!Q243</f>
        <v>-0.90999999999999992</v>
      </c>
      <c r="K358" s="23">
        <f>'ЕФЕКТИВНІСТЬ 2018 рік'!U243</f>
        <v>0</v>
      </c>
      <c r="L358" s="114">
        <f>'ЕФЕКТИВНІСТЬ 2018 рік'!V243</f>
        <v>0</v>
      </c>
      <c r="M358" s="23">
        <f>'ЕФЕКТИВНІСТЬ 2018 рік'!W243</f>
        <v>0</v>
      </c>
      <c r="N358" s="17" t="str">
        <f>'ЕФЕКТИВНІСТЬ 2018 рік'!X243</f>
        <v>ВА</v>
      </c>
    </row>
    <row r="359" spans="2:14" ht="26.25" customHeight="1" outlineLevel="1" x14ac:dyDescent="0.25">
      <c r="B359" s="2">
        <f>'ЕФЕКТИВНІСТЬ 2018 рік'!B244</f>
        <v>207</v>
      </c>
      <c r="C359" s="196" t="str">
        <f>'ЕФЕКТИВНІСТЬ 2018 рік'!C244</f>
        <v>Солом'янський районний суд міста Києва</v>
      </c>
      <c r="E359" s="189">
        <f>'ЕФЕКТИВНІСТЬ 2018 рік'!K244</f>
        <v>41977.5</v>
      </c>
      <c r="F359" s="190">
        <f>'ЕФЕКТИВНІСТЬ 2018 рік'!E244</f>
        <v>5619.67</v>
      </c>
      <c r="G359" s="189">
        <f>'ЕФЕКТИВНІСТЬ 2018 рік'!N244</f>
        <v>23.952000000000002</v>
      </c>
      <c r="H359" s="64">
        <f>'ЕФЕКТИВНІСТЬ 2018 рік'!R244</f>
        <v>0.60000000000000009</v>
      </c>
      <c r="I359" s="64">
        <f>'ЕФЕКТИВНІСТЬ 2018 рік'!Q244</f>
        <v>-1.65</v>
      </c>
      <c r="K359" s="23">
        <f>'ЕФЕКТИВНІСТЬ 2018 рік'!U244</f>
        <v>0</v>
      </c>
      <c r="L359" s="114">
        <f>'ЕФЕКТИВНІСТЬ 2018 рік'!V244</f>
        <v>0</v>
      </c>
      <c r="M359" s="23">
        <f>'ЕФЕКТИВНІСТЬ 2018 рік'!W244</f>
        <v>0</v>
      </c>
      <c r="N359" s="17" t="str">
        <f>'ЕФЕКТИВНІСТЬ 2018 рік'!X244</f>
        <v>ВА</v>
      </c>
    </row>
    <row r="360" spans="2:14" ht="26.25" customHeight="1" outlineLevel="1" x14ac:dyDescent="0.25">
      <c r="B360" s="2">
        <f>'ЕФЕКТИВНІСТЬ 2018 рік'!B245</f>
        <v>208</v>
      </c>
      <c r="C360" s="196" t="str">
        <f>'ЕФЕКТИВНІСТЬ 2018 рік'!C245</f>
        <v>Шевченківський районний суд міста Києва</v>
      </c>
      <c r="E360" s="189">
        <f>'ЕФЕКТИВНІСТЬ 2018 рік'!K245</f>
        <v>56912.5</v>
      </c>
      <c r="F360" s="190">
        <f>'ЕФЕКТИВНІСТЬ 2018 рік'!E245</f>
        <v>7767.14</v>
      </c>
      <c r="G360" s="189">
        <f>'ЕФЕКТИВНІСТЬ 2018 рік'!N245</f>
        <v>32.975999999999999</v>
      </c>
      <c r="H360" s="64">
        <f>'ЕФЕКТИВНІСТЬ 2018 рік'!R245</f>
        <v>0.63</v>
      </c>
      <c r="I360" s="64">
        <f>'ЕФЕКТИВНІСТЬ 2018 рік'!Q245</f>
        <v>-1.62</v>
      </c>
      <c r="K360" s="23">
        <f>'ЕФЕКТИВНІСТЬ 2018 рік'!U245</f>
        <v>0</v>
      </c>
      <c r="L360" s="114">
        <f>'ЕФЕКТИВНІСТЬ 2018 рік'!V245</f>
        <v>0</v>
      </c>
      <c r="M360" s="23">
        <f>'ЕФЕКТИВНІСТЬ 2018 рік'!W245</f>
        <v>0</v>
      </c>
      <c r="N360" s="17" t="str">
        <f>'ЕФЕКТИВНІСТЬ 2018 рік'!X245</f>
        <v>ВА</v>
      </c>
    </row>
    <row r="361" spans="2:14" x14ac:dyDescent="0.25">
      <c r="C361" s="206" t="s">
        <v>702</v>
      </c>
      <c r="E361" s="77"/>
      <c r="F361" s="77"/>
      <c r="G361" s="77"/>
      <c r="H361" s="77"/>
      <c r="I361" s="77"/>
      <c r="K361" s="77"/>
      <c r="L361" s="77"/>
      <c r="M361" s="77"/>
      <c r="N361" s="77"/>
    </row>
    <row r="362" spans="2:14" outlineLevel="1" x14ac:dyDescent="0.25">
      <c r="B362" s="2">
        <f>'ЕФЕКТИВНІСТЬ 2018 рік'!B246</f>
        <v>209</v>
      </c>
      <c r="C362" s="196" t="str">
        <f>'ЕФЕКТИВНІСТЬ 2018 рік'!C246</f>
        <v>Баришівський районний суд Київської області</v>
      </c>
      <c r="E362" s="189">
        <f>'ЕФЕКТИВНІСТЬ 2018 рік'!K246</f>
        <v>7102.4</v>
      </c>
      <c r="F362" s="190">
        <f>'ЕФЕКТИВНІСТЬ 2018 рік'!E246</f>
        <v>531.46</v>
      </c>
      <c r="G362" s="189">
        <f>'ЕФЕКТИВНІСТЬ 2018 рік'!N246</f>
        <v>3.3839999999999999</v>
      </c>
      <c r="H362" s="64">
        <f>'ЕФЕКТИВНІСТЬ 2018 рік'!R246</f>
        <v>-0.35</v>
      </c>
      <c r="I362" s="64">
        <f>'ЕФЕКТИВНІСТЬ 2018 рік'!Q246</f>
        <v>-0.21999999999999995</v>
      </c>
      <c r="K362" s="23">
        <f>'ЕФЕКТИВНІСТЬ 2018 рік'!U246</f>
        <v>0</v>
      </c>
      <c r="L362" s="114">
        <f>'ЕФЕКТИВНІСТЬ 2018 рік'!V246</f>
        <v>0</v>
      </c>
      <c r="M362" s="23" t="str">
        <f>'ЕФЕКТИВНІСТЬ 2018 рік'!W246</f>
        <v>ВВ</v>
      </c>
      <c r="N362" s="17">
        <f>'ЕФЕКТИВНІСТЬ 2018 рік'!X246</f>
        <v>0</v>
      </c>
    </row>
    <row r="363" spans="2:14" outlineLevel="1" x14ac:dyDescent="0.25">
      <c r="B363" s="2">
        <f>'ЕФЕКТИВНІСТЬ 2018 рік'!B247</f>
        <v>210</v>
      </c>
      <c r="C363" s="196" t="str">
        <f>'ЕФЕКТИВНІСТЬ 2018 рік'!C247</f>
        <v>Березанський міський суд Київської області</v>
      </c>
      <c r="E363" s="189">
        <f>'ЕФЕКТИВНІСТЬ 2018 рік'!K247</f>
        <v>6138.6</v>
      </c>
      <c r="F363" s="190">
        <f>'ЕФЕКТИВНІСТЬ 2018 рік'!E247</f>
        <v>186.87</v>
      </c>
      <c r="G363" s="189">
        <f>'ЕФЕКТИВНІСТЬ 2018 рік'!N247</f>
        <v>3.6640000000000001</v>
      </c>
      <c r="H363" s="64">
        <f>'ЕФЕКТИВНІСТЬ 2018 рік'!R247</f>
        <v>-2.67</v>
      </c>
      <c r="I363" s="64">
        <f>'ЕФЕКТИВНІСТЬ 2018 рік'!Q247</f>
        <v>-1.85</v>
      </c>
      <c r="K363" s="23">
        <f>'ЕФЕКТИВНІСТЬ 2018 рік'!U247</f>
        <v>0</v>
      </c>
      <c r="L363" s="114">
        <f>'ЕФЕКТИВНІСТЬ 2018 рік'!V247</f>
        <v>0</v>
      </c>
      <c r="M363" s="23" t="str">
        <f>'ЕФЕКТИВНІСТЬ 2018 рік'!W247</f>
        <v>ВВ</v>
      </c>
      <c r="N363" s="17">
        <f>'ЕФЕКТИВНІСТЬ 2018 рік'!X247</f>
        <v>0</v>
      </c>
    </row>
    <row r="364" spans="2:14" outlineLevel="1" x14ac:dyDescent="0.25">
      <c r="B364" s="2">
        <f>'ЕФЕКТИВНІСТЬ 2018 рік'!B248</f>
        <v>211</v>
      </c>
      <c r="C364" s="196" t="str">
        <f>'ЕФЕКТИВНІСТЬ 2018 рік'!C248</f>
        <v>Білоцерківський міськрайонний суд Київської області</v>
      </c>
      <c r="E364" s="189">
        <f>'ЕФЕКТИВНІСТЬ 2018 рік'!K248</f>
        <v>33455.9</v>
      </c>
      <c r="F364" s="190">
        <f>'ЕФЕКТИВНІСТЬ 2018 рік'!E248</f>
        <v>7641.17</v>
      </c>
      <c r="G364" s="189">
        <f>'ЕФЕКТИВНІСТЬ 2018 рік'!N248</f>
        <v>14.44</v>
      </c>
      <c r="H364" s="64">
        <f>'ЕФЕКТИВНІСТЬ 2018 рік'!R248</f>
        <v>2.4899999999999998</v>
      </c>
      <c r="I364" s="64">
        <f>'ЕФЕКТИВНІСТЬ 2018 рік'!Q248</f>
        <v>-0.45</v>
      </c>
      <c r="K364" s="23">
        <f>'ЕФЕКТИВНІСТЬ 2018 рік'!U248</f>
        <v>0</v>
      </c>
      <c r="L364" s="114">
        <f>'ЕФЕКТИВНІСТЬ 2018 рік'!V248</f>
        <v>0</v>
      </c>
      <c r="M364" s="23">
        <f>'ЕФЕКТИВНІСТЬ 2018 рік'!W248</f>
        <v>0</v>
      </c>
      <c r="N364" s="17" t="str">
        <f>'ЕФЕКТИВНІСТЬ 2018 рік'!X248</f>
        <v>ВА</v>
      </c>
    </row>
    <row r="365" spans="2:14" outlineLevel="1" x14ac:dyDescent="0.25">
      <c r="B365" s="2">
        <f>'ЕФЕКТИВНІСТЬ 2018 рік'!B249</f>
        <v>212</v>
      </c>
      <c r="C365" s="196" t="str">
        <f>'ЕФЕКТИВНІСТЬ 2018 рік'!C249</f>
        <v>Богуславський районний суд Київської області</v>
      </c>
      <c r="E365" s="189">
        <f>'ЕФЕКТИВНІСТЬ 2018 рік'!K249</f>
        <v>6998.1</v>
      </c>
      <c r="F365" s="190">
        <f>'ЕФЕКТИВНІСТЬ 2018 рік'!E249</f>
        <v>956.42</v>
      </c>
      <c r="G365" s="189">
        <f>'ЕФЕКТИВНІСТЬ 2018 рік'!N249</f>
        <v>2.984</v>
      </c>
      <c r="H365" s="64">
        <f>'ЕФЕКТИВНІСТЬ 2018 рік'!R249</f>
        <v>1.0900000000000001</v>
      </c>
      <c r="I365" s="64">
        <f>'ЕФЕКТИВНІСТЬ 2018 рік'!Q249</f>
        <v>-0.28999999999999998</v>
      </c>
      <c r="K365" s="23">
        <f>'ЕФЕКТИВНІСТЬ 2018 рік'!U249</f>
        <v>0</v>
      </c>
      <c r="L365" s="114">
        <f>'ЕФЕКТИВНІСТЬ 2018 рік'!V249</f>
        <v>0</v>
      </c>
      <c r="M365" s="23">
        <f>'ЕФЕКТИВНІСТЬ 2018 рік'!W249</f>
        <v>0</v>
      </c>
      <c r="N365" s="17" t="str">
        <f>'ЕФЕКТИВНІСТЬ 2018 рік'!X249</f>
        <v>ВА</v>
      </c>
    </row>
    <row r="366" spans="2:14" outlineLevel="1" x14ac:dyDescent="0.25">
      <c r="B366" s="2">
        <f>'ЕФЕКТИВНІСТЬ 2018 рік'!B250</f>
        <v>213</v>
      </c>
      <c r="C366" s="196" t="str">
        <f>'ЕФЕКТИВНІСТЬ 2018 рік'!C250</f>
        <v>Бориспільський міськрайонний суд Київської області</v>
      </c>
      <c r="E366" s="189">
        <f>'ЕФЕКТИВНІСТЬ 2018 рік'!K250</f>
        <v>18852.400000000001</v>
      </c>
      <c r="F366" s="190">
        <f>'ЕФЕКТИВНІСТЬ 2018 рік'!E250</f>
        <v>2397.15</v>
      </c>
      <c r="G366" s="189">
        <f>'ЕФЕКТИВНІСТЬ 2018 рік'!N250</f>
        <v>9.4480000000000004</v>
      </c>
      <c r="H366" s="64">
        <f>'ЕФЕКТИВНІСТЬ 2018 рік'!R250</f>
        <v>0.67999999999999994</v>
      </c>
      <c r="I366" s="64">
        <f>'ЕФЕКТИВНІСТЬ 2018 рік'!Q250</f>
        <v>-0.67999999999999994</v>
      </c>
      <c r="K366" s="23">
        <f>'ЕФЕКТИВНІСТЬ 2018 рік'!U250</f>
        <v>0</v>
      </c>
      <c r="L366" s="114">
        <f>'ЕФЕКТИВНІСТЬ 2018 рік'!V250</f>
        <v>0</v>
      </c>
      <c r="M366" s="23">
        <f>'ЕФЕКТИВНІСТЬ 2018 рік'!W250</f>
        <v>0</v>
      </c>
      <c r="N366" s="17" t="str">
        <f>'ЕФЕКТИВНІСТЬ 2018 рік'!X250</f>
        <v>ВА</v>
      </c>
    </row>
    <row r="367" spans="2:14" outlineLevel="1" x14ac:dyDescent="0.25">
      <c r="B367" s="2">
        <f>'ЕФЕКТИВНІСТЬ 2018 рік'!B251</f>
        <v>214</v>
      </c>
      <c r="C367" s="196" t="str">
        <f>'ЕФЕКТИВНІСТЬ 2018 рік'!C251</f>
        <v>Бородянський районний суд Київської області</v>
      </c>
      <c r="E367" s="189">
        <f>'ЕФЕКТИВНІСТЬ 2018 рік'!K251</f>
        <v>8387.1</v>
      </c>
      <c r="F367" s="190">
        <f>'ЕФЕКТИВНІСТЬ 2018 рік'!E251</f>
        <v>736.07</v>
      </c>
      <c r="G367" s="189">
        <f>'ЕФЕКТИВНІСТЬ 2018 рік'!N251</f>
        <v>3.996</v>
      </c>
      <c r="H367" s="64">
        <f>'ЕФЕКТИВНІСТЬ 2018 рік'!R251</f>
        <v>-1.9999999999999997E-2</v>
      </c>
      <c r="I367" s="64">
        <f>'ЕФЕКТИВНІСТЬ 2018 рік'!Q251</f>
        <v>-0.85</v>
      </c>
      <c r="K367" s="23">
        <f>'ЕФЕКТИВНІСТЬ 2018 рік'!U251</f>
        <v>0</v>
      </c>
      <c r="L367" s="114">
        <f>'ЕФЕКТИВНІСТЬ 2018 рік'!V251</f>
        <v>0</v>
      </c>
      <c r="M367" s="23" t="str">
        <f>'ЕФЕКТИВНІСТЬ 2018 рік'!W251</f>
        <v>ВВ</v>
      </c>
      <c r="N367" s="17">
        <f>'ЕФЕКТИВНІСТЬ 2018 рік'!X251</f>
        <v>0</v>
      </c>
    </row>
    <row r="368" spans="2:14" outlineLevel="1" x14ac:dyDescent="0.25">
      <c r="B368" s="2">
        <f>'ЕФЕКТИВНІСТЬ 2018 рік'!B252</f>
        <v>215</v>
      </c>
      <c r="C368" s="196" t="str">
        <f>'ЕФЕКТИВНІСТЬ 2018 рік'!C252</f>
        <v>Броварський міськрайонний суд Київської області</v>
      </c>
      <c r="E368" s="189">
        <f>'ЕФЕКТИВНІСТЬ 2018 рік'!K252</f>
        <v>20780.7</v>
      </c>
      <c r="F368" s="190">
        <f>'ЕФЕКТИВНІСТЬ 2018 рік'!E252</f>
        <v>2213.39</v>
      </c>
      <c r="G368" s="189">
        <f>'ЕФЕКТИВНІСТЬ 2018 рік'!N252</f>
        <v>10.84</v>
      </c>
      <c r="H368" s="64">
        <f>'ЕФЕКТИВНІСТЬ 2018 рік'!R252</f>
        <v>0.26</v>
      </c>
      <c r="I368" s="64">
        <f>'ЕФЕКТИВНІСТЬ 2018 рік'!Q252</f>
        <v>-1.54</v>
      </c>
      <c r="K368" s="23">
        <f>'ЕФЕКТИВНІСТЬ 2018 рік'!U252</f>
        <v>0</v>
      </c>
      <c r="L368" s="114">
        <f>'ЕФЕКТИВНІСТЬ 2018 рік'!V252</f>
        <v>0</v>
      </c>
      <c r="M368" s="23">
        <f>'ЕФЕКТИВНІСТЬ 2018 рік'!W252</f>
        <v>0</v>
      </c>
      <c r="N368" s="17" t="str">
        <f>'ЕФЕКТИВНІСТЬ 2018 рік'!X252</f>
        <v>ВА</v>
      </c>
    </row>
    <row r="369" spans="2:14" outlineLevel="1" x14ac:dyDescent="0.25">
      <c r="B369" s="2">
        <f>'ЕФЕКТИВНІСТЬ 2018 рік'!B253</f>
        <v>216</v>
      </c>
      <c r="C369" s="196" t="str">
        <f>'ЕФЕКТИВНІСТЬ 2018 рік'!C253</f>
        <v>Васильківський міськрайонний суд Київської області</v>
      </c>
      <c r="E369" s="189">
        <f>'ЕФЕКТИВНІСТЬ 2018 рік'!K253</f>
        <v>14462.3</v>
      </c>
      <c r="F369" s="190">
        <f>'ЕФЕКТИВНІСТЬ 2018 рік'!E253</f>
        <v>1401.88</v>
      </c>
      <c r="G369" s="189">
        <f>'ЕФЕКТИВНІСТЬ 2018 рік'!N253</f>
        <v>5.9279999999999999</v>
      </c>
      <c r="H369" s="64">
        <f>'ЕФЕКТИВНІСТЬ 2018 рік'!R253</f>
        <v>0.36</v>
      </c>
      <c r="I369" s="64">
        <f>'ЕФЕКТИВНІСТЬ 2018 рік'!Q253</f>
        <v>-1.92</v>
      </c>
      <c r="K369" s="23">
        <f>'ЕФЕКТИВНІСТЬ 2018 рік'!U253</f>
        <v>0</v>
      </c>
      <c r="L369" s="114">
        <f>'ЕФЕКТИВНІСТЬ 2018 рік'!V253</f>
        <v>0</v>
      </c>
      <c r="M369" s="23">
        <f>'ЕФЕКТИВНІСТЬ 2018 рік'!W253</f>
        <v>0</v>
      </c>
      <c r="N369" s="17" t="str">
        <f>'ЕФЕКТИВНІСТЬ 2018 рік'!X253</f>
        <v>ВА</v>
      </c>
    </row>
    <row r="370" spans="2:14" outlineLevel="1" x14ac:dyDescent="0.25">
      <c r="B370" s="2">
        <f>'ЕФЕКТИВНІСТЬ 2018 рік'!B254</f>
        <v>217</v>
      </c>
      <c r="C370" s="196" t="str">
        <f>'ЕФЕКТИВНІСТЬ 2018 рік'!C254</f>
        <v>Вишгородський районний суд Київської області</v>
      </c>
      <c r="E370" s="189">
        <f>'ЕФЕКТИВНІСТЬ 2018 рік'!K254</f>
        <v>11979.4</v>
      </c>
      <c r="F370" s="190">
        <f>'ЕФЕКТИВНІСТЬ 2018 рік'!E254</f>
        <v>1106.06</v>
      </c>
      <c r="G370" s="189">
        <f>'ЕФЕКТИВНІСТЬ 2018 рік'!N254</f>
        <v>7.52</v>
      </c>
      <c r="H370" s="64">
        <f>'ЕФЕКТИВНІСТЬ 2018 рік'!R254</f>
        <v>-0.17</v>
      </c>
      <c r="I370" s="64">
        <f>'ЕФЕКТИВНІСТЬ 2018 рік'!Q254</f>
        <v>-2.94</v>
      </c>
      <c r="K370" s="23">
        <f>'ЕФЕКТИВНІСТЬ 2018 рік'!U254</f>
        <v>0</v>
      </c>
      <c r="L370" s="114">
        <f>'ЕФЕКТИВНІСТЬ 2018 рік'!V254</f>
        <v>0</v>
      </c>
      <c r="M370" s="23" t="str">
        <f>'ЕФЕКТИВНІСТЬ 2018 рік'!W254</f>
        <v>ВВ</v>
      </c>
      <c r="N370" s="17">
        <f>'ЕФЕКТИВНІСТЬ 2018 рік'!X254</f>
        <v>0</v>
      </c>
    </row>
    <row r="371" spans="2:14" outlineLevel="1" x14ac:dyDescent="0.25">
      <c r="B371" s="2">
        <f>'ЕФЕКТИВНІСТЬ 2018 рік'!B255</f>
        <v>218</v>
      </c>
      <c r="C371" s="196" t="str">
        <f>'ЕФЕКТИВНІСТЬ 2018 рік'!C255</f>
        <v>Володарський районний суд Київської області</v>
      </c>
      <c r="E371" s="189">
        <f>'ЕФЕКТИВНІСТЬ 2018 рік'!K255</f>
        <v>6462.2</v>
      </c>
      <c r="F371" s="190">
        <f>'ЕФЕКТИВНІСТЬ 2018 рік'!E255</f>
        <v>283</v>
      </c>
      <c r="G371" s="189">
        <f>'ЕФЕКТИВНІСТЬ 2018 рік'!N255</f>
        <v>2.9319999999999999</v>
      </c>
      <c r="H371" s="64">
        <f>'ЕФЕКТИВНІСТЬ 2018 рік'!R255</f>
        <v>-1.52</v>
      </c>
      <c r="I371" s="64">
        <f>'ЕФЕКТИВНІСТЬ 2018 рік'!Q255</f>
        <v>-0.82</v>
      </c>
      <c r="K371" s="23">
        <f>'ЕФЕКТИВНІСТЬ 2018 рік'!U255</f>
        <v>0</v>
      </c>
      <c r="L371" s="114">
        <f>'ЕФЕКТИВНІСТЬ 2018 рік'!V255</f>
        <v>0</v>
      </c>
      <c r="M371" s="23" t="str">
        <f>'ЕФЕКТИВНІСТЬ 2018 рік'!W255</f>
        <v>ВВ</v>
      </c>
      <c r="N371" s="17">
        <f>'ЕФЕКТИВНІСТЬ 2018 рік'!X255</f>
        <v>0</v>
      </c>
    </row>
    <row r="372" spans="2:14" outlineLevel="1" x14ac:dyDescent="0.25">
      <c r="B372" s="2">
        <f>'ЕФЕКТИВНІСТЬ 2018 рік'!B256</f>
        <v>219</v>
      </c>
      <c r="C372" s="196" t="str">
        <f>'ЕФЕКТИВНІСТЬ 2018 рік'!C256</f>
        <v>Згурівський районний суд Київської області</v>
      </c>
      <c r="E372" s="189">
        <f>'ЕФЕКТИВНІСТЬ 2018 рік'!K256</f>
        <v>5929</v>
      </c>
      <c r="F372" s="190">
        <f>'ЕФЕКТИВНІСТЬ 2018 рік'!E256</f>
        <v>210.55</v>
      </c>
      <c r="G372" s="189">
        <f>'ЕФЕКТИВНІСТЬ 2018 рік'!N256</f>
        <v>2.44</v>
      </c>
      <c r="H372" s="64">
        <f>'ЕФЕКТИВНІСТЬ 2018 рік'!R256</f>
        <v>-2.0700000000000003</v>
      </c>
      <c r="I372" s="64">
        <f>'ЕФЕКТИВНІСТЬ 2018 рік'!Q256</f>
        <v>-1.17</v>
      </c>
      <c r="K372" s="23">
        <f>'ЕФЕКТИВНІСТЬ 2018 рік'!U256</f>
        <v>0</v>
      </c>
      <c r="L372" s="114">
        <f>'ЕФЕКТИВНІСТЬ 2018 рік'!V256</f>
        <v>0</v>
      </c>
      <c r="M372" s="23" t="str">
        <f>'ЕФЕКТИВНІСТЬ 2018 рік'!W256</f>
        <v>ВВ</v>
      </c>
      <c r="N372" s="17">
        <f>'ЕФЕКТИВНІСТЬ 2018 рік'!X256</f>
        <v>0</v>
      </c>
    </row>
    <row r="373" spans="2:14" outlineLevel="1" x14ac:dyDescent="0.25">
      <c r="B373" s="2">
        <f>'ЕФЕКТИВНІСТЬ 2018 рік'!B257</f>
        <v>220</v>
      </c>
      <c r="C373" s="196" t="str">
        <f>'ЕФЕКТИВНІСТЬ 2018 рік'!C257</f>
        <v>Іванківський районний  суд Київської області</v>
      </c>
      <c r="E373" s="189">
        <f>'ЕФЕКТИВНІСТЬ 2018 рік'!K257</f>
        <v>7689.3</v>
      </c>
      <c r="F373" s="190">
        <f>'ЕФЕКТИВНІСТЬ 2018 рік'!E257</f>
        <v>698.94</v>
      </c>
      <c r="G373" s="189">
        <f>'ЕФЕКТИВНІСТЬ 2018 рік'!N257</f>
        <v>4.8760000000000003</v>
      </c>
      <c r="H373" s="64">
        <f>'ЕФЕКТИВНІСТЬ 2018 рік'!R257</f>
        <v>-0.21</v>
      </c>
      <c r="I373" s="64">
        <f>'ЕФЕКТИВНІСТЬ 2018 рік'!Q257</f>
        <v>-1.3199999999999998</v>
      </c>
      <c r="K373" s="23">
        <f>'ЕФЕКТИВНІСТЬ 2018 рік'!U257</f>
        <v>0</v>
      </c>
      <c r="L373" s="114">
        <f>'ЕФЕКТИВНІСТЬ 2018 рік'!V257</f>
        <v>0</v>
      </c>
      <c r="M373" s="23" t="str">
        <f>'ЕФЕКТИВНІСТЬ 2018 рік'!W257</f>
        <v>ВВ</v>
      </c>
      <c r="N373" s="17">
        <f>'ЕФЕКТИВНІСТЬ 2018 рік'!X257</f>
        <v>0</v>
      </c>
    </row>
    <row r="374" spans="2:14" outlineLevel="1" x14ac:dyDescent="0.25">
      <c r="B374" s="2">
        <f>'ЕФЕКТИВНІСТЬ 2018 рік'!B258</f>
        <v>221</v>
      </c>
      <c r="C374" s="196" t="str">
        <f>'ЕФЕКТИВНІСТЬ 2018 рік'!C258</f>
        <v>Ірпінський міський суд Київської області</v>
      </c>
      <c r="E374" s="189">
        <f>'ЕФЕКТИВНІСТЬ 2018 рік'!K258</f>
        <v>14804.6</v>
      </c>
      <c r="F374" s="190">
        <f>'ЕФЕКТИВНІСТЬ 2018 рік'!E258</f>
        <v>1695.73</v>
      </c>
      <c r="G374" s="189">
        <f>'ЕФЕКТИВНІСТЬ 2018 рік'!N258</f>
        <v>9.8480000000000008</v>
      </c>
      <c r="H374" s="64">
        <f>'ЕФЕКТИВНІСТЬ 2018 рік'!R258</f>
        <v>0.16</v>
      </c>
      <c r="I374" s="64">
        <f>'ЕФЕКТИВНІСТЬ 2018 рік'!Q258</f>
        <v>-3.8600000000000003</v>
      </c>
      <c r="K374" s="23">
        <f>'ЕФЕКТИВНІСТЬ 2018 рік'!U258</f>
        <v>0</v>
      </c>
      <c r="L374" s="114">
        <f>'ЕФЕКТИВНІСТЬ 2018 рік'!V258</f>
        <v>0</v>
      </c>
      <c r="M374" s="23">
        <f>'ЕФЕКТИВНІСТЬ 2018 рік'!W258</f>
        <v>0</v>
      </c>
      <c r="N374" s="17" t="str">
        <f>'ЕФЕКТИВНІСТЬ 2018 рік'!X258</f>
        <v>ВА</v>
      </c>
    </row>
    <row r="375" spans="2:14" outlineLevel="1" x14ac:dyDescent="0.25">
      <c r="B375" s="2">
        <f>'ЕФЕКТИВНІСТЬ 2018 рік'!B259</f>
        <v>222</v>
      </c>
      <c r="C375" s="196" t="str">
        <f>'ЕФЕКТИВНІСТЬ 2018 рік'!C259</f>
        <v>Кагарлицький районний суд Київської області</v>
      </c>
      <c r="E375" s="189">
        <f>'ЕФЕКТИВНІСТЬ 2018 рік'!K259</f>
        <v>7153.3</v>
      </c>
      <c r="F375" s="190">
        <f>'ЕФЕКТИВНІСТЬ 2018 рік'!E259</f>
        <v>1088.1300000000001</v>
      </c>
      <c r="G375" s="189">
        <f>'ЕФЕКТИВНІСТЬ 2018 рік'!N259</f>
        <v>3.9039999999999999</v>
      </c>
      <c r="H375" s="64">
        <f>'ЕФЕКТИВНІСТЬ 2018 рік'!R259</f>
        <v>0.92999999999999994</v>
      </c>
      <c r="I375" s="64">
        <f>'ЕФЕКТИВНІСТЬ 2018 рік'!Q259</f>
        <v>-0.21999999999999997</v>
      </c>
      <c r="K375" s="23">
        <f>'ЕФЕКТИВНІСТЬ 2018 рік'!U259</f>
        <v>0</v>
      </c>
      <c r="L375" s="114">
        <f>'ЕФЕКТИВНІСТЬ 2018 рік'!V259</f>
        <v>0</v>
      </c>
      <c r="M375" s="23">
        <f>'ЕФЕКТИВНІСТЬ 2018 рік'!W259</f>
        <v>0</v>
      </c>
      <c r="N375" s="17" t="str">
        <f>'ЕФЕКТИВНІСТЬ 2018 рік'!X259</f>
        <v>ВА</v>
      </c>
    </row>
    <row r="376" spans="2:14" outlineLevel="1" x14ac:dyDescent="0.25">
      <c r="B376" s="2">
        <f>'ЕФЕКТИВНІСТЬ 2018 рік'!B260</f>
        <v>223</v>
      </c>
      <c r="C376" s="196" t="str">
        <f>'ЕФЕКТИВНІСТЬ 2018 рік'!C260</f>
        <v>Києво-Святошинський районний суд Київської області</v>
      </c>
      <c r="E376" s="189">
        <f>'ЕФЕКТИВНІСТЬ 2018 рік'!K260</f>
        <v>17268.400000000001</v>
      </c>
      <c r="F376" s="190">
        <f>'ЕФЕКТИВНІСТЬ 2018 рік'!E260</f>
        <v>3061.99</v>
      </c>
      <c r="G376" s="189">
        <f>'ЕФЕКТИВНІСТЬ 2018 рік'!N260</f>
        <v>10.196</v>
      </c>
      <c r="H376" s="64">
        <f>'ЕФЕКТИВНІСТЬ 2018 рік'!R260</f>
        <v>1.1400000000000001</v>
      </c>
      <c r="I376" s="64">
        <f>'ЕФЕКТИВНІСТЬ 2018 рік'!Q260</f>
        <v>-1.52</v>
      </c>
      <c r="K376" s="23">
        <f>'ЕФЕКТИВНІСТЬ 2018 рік'!U260</f>
        <v>0</v>
      </c>
      <c r="L376" s="114">
        <f>'ЕФЕКТИВНІСТЬ 2018 рік'!V260</f>
        <v>0</v>
      </c>
      <c r="M376" s="23">
        <f>'ЕФЕКТИВНІСТЬ 2018 рік'!W260</f>
        <v>0</v>
      </c>
      <c r="N376" s="17" t="str">
        <f>'ЕФЕКТИВНІСТЬ 2018 рік'!X260</f>
        <v>ВА</v>
      </c>
    </row>
    <row r="377" spans="2:14" outlineLevel="1" x14ac:dyDescent="0.25">
      <c r="B377" s="2">
        <f>'ЕФЕКТИВНІСТЬ 2018 рік'!B261</f>
        <v>224</v>
      </c>
      <c r="C377" s="196" t="str">
        <f>'ЕФЕКТИВНІСТЬ 2018 рік'!C261</f>
        <v>Макарівський районний суд Київської області</v>
      </c>
      <c r="E377" s="189">
        <f>'ЕФЕКТИВНІСТЬ 2018 рік'!K261</f>
        <v>7397</v>
      </c>
      <c r="F377" s="190">
        <f>'ЕФЕКТИВНІСТЬ 2018 рік'!E261</f>
        <v>668.38</v>
      </c>
      <c r="G377" s="189">
        <f>'ЕФЕКТИВНІСТЬ 2018 рік'!N261</f>
        <v>2.9</v>
      </c>
      <c r="H377" s="64">
        <f>'ЕФЕКТИВНІСТЬ 2018 рік'!R261</f>
        <v>0.26</v>
      </c>
      <c r="I377" s="64">
        <f>'ЕФЕКТИВНІСТЬ 2018 рік'!Q261</f>
        <v>-1.88</v>
      </c>
      <c r="K377" s="23">
        <f>'ЕФЕКТИВНІСТЬ 2018 рік'!U261</f>
        <v>0</v>
      </c>
      <c r="L377" s="114">
        <f>'ЕФЕКТИВНІСТЬ 2018 рік'!V261</f>
        <v>0</v>
      </c>
      <c r="M377" s="23">
        <f>'ЕФЕКТИВНІСТЬ 2018 рік'!W261</f>
        <v>0</v>
      </c>
      <c r="N377" s="17" t="str">
        <f>'ЕФЕКТИВНІСТЬ 2018 рік'!X261</f>
        <v>ВА</v>
      </c>
    </row>
    <row r="378" spans="2:14" outlineLevel="1" x14ac:dyDescent="0.25">
      <c r="B378" s="2">
        <f>'ЕФЕКТИВНІСТЬ 2018 рік'!B262</f>
        <v>225</v>
      </c>
      <c r="C378" s="196" t="str">
        <f>'ЕФЕКТИВНІСТЬ 2018 рік'!C262</f>
        <v>Миронівський районний суд Київської області</v>
      </c>
      <c r="E378" s="189">
        <f>'ЕФЕКТИВНІСТЬ 2018 рік'!K262</f>
        <v>6106.1</v>
      </c>
      <c r="F378" s="190">
        <f>'ЕФЕКТИВНІСТЬ 2018 рік'!E262</f>
        <v>397.44</v>
      </c>
      <c r="G378" s="189">
        <f>'ЕФЕКТИВНІСТЬ 2018 рік'!N262</f>
        <v>2.88</v>
      </c>
      <c r="H378" s="64">
        <f>'ЕФЕКТИВНІСТЬ 2018 рік'!R262</f>
        <v>-0.64</v>
      </c>
      <c r="I378" s="64">
        <f>'ЕФЕКТИВНІСТЬ 2018 рік'!Q262</f>
        <v>-2.0100000000000002</v>
      </c>
      <c r="K378" s="23">
        <f>'ЕФЕКТИВНІСТЬ 2018 рік'!U262</f>
        <v>0</v>
      </c>
      <c r="L378" s="114">
        <f>'ЕФЕКТИВНІСТЬ 2018 рік'!V262</f>
        <v>0</v>
      </c>
      <c r="M378" s="23" t="str">
        <f>'ЕФЕКТИВНІСТЬ 2018 рік'!W262</f>
        <v>ВВ</v>
      </c>
      <c r="N378" s="17">
        <f>'ЕФЕКТИВНІСТЬ 2018 рік'!X262</f>
        <v>0</v>
      </c>
    </row>
    <row r="379" spans="2:14" outlineLevel="1" x14ac:dyDescent="0.25">
      <c r="B379" s="2">
        <f>'ЕФЕКТИВНІСТЬ 2018 рік'!B263</f>
        <v>226</v>
      </c>
      <c r="C379" s="196" t="str">
        <f>'ЕФЕКТИВНІСТЬ 2018 рік'!C263</f>
        <v>Обухівський районний суд Київської області</v>
      </c>
      <c r="E379" s="189">
        <f>'ЕФЕКТИВНІСТЬ 2018 рік'!K263</f>
        <v>11373</v>
      </c>
      <c r="F379" s="190">
        <f>'ЕФЕКТИВНІСТЬ 2018 рік'!E263</f>
        <v>3091.94</v>
      </c>
      <c r="G379" s="189">
        <f>'ЕФЕКТИВНІСТЬ 2018 рік'!N263</f>
        <v>7.4560000000000004</v>
      </c>
      <c r="H379" s="64">
        <f>'ЕФЕКТИВНІСТЬ 2018 рік'!R263</f>
        <v>1.94</v>
      </c>
      <c r="I379" s="64">
        <f>'ЕФЕКТИВНІСТЬ 2018 рік'!Q263</f>
        <v>0.12999999999999995</v>
      </c>
      <c r="K379" s="23">
        <f>'ЕФЕКТИВНІСТЬ 2018 рік'!U263</f>
        <v>0</v>
      </c>
      <c r="L379" s="114" t="str">
        <f>'ЕФЕКТИВНІСТЬ 2018 рік'!V263</f>
        <v>АА</v>
      </c>
      <c r="M379" s="23">
        <f>'ЕФЕКТИВНІСТЬ 2018 рік'!W263</f>
        <v>0</v>
      </c>
      <c r="N379" s="17">
        <f>'ЕФЕКТИВНІСТЬ 2018 рік'!X263</f>
        <v>0</v>
      </c>
    </row>
    <row r="380" spans="2:14" ht="24" outlineLevel="1" x14ac:dyDescent="0.25">
      <c r="B380" s="2">
        <f>'ЕФЕКТИВНІСТЬ 2018 рік'!B264</f>
        <v>227</v>
      </c>
      <c r="C380" s="196" t="str">
        <f>'ЕФЕКТИВНІСТЬ 2018 рік'!C264</f>
        <v>Переяслав-Хмельницький міськрайонний суд Київської області</v>
      </c>
      <c r="E380" s="189">
        <f>'ЕФЕКТИВНІСТЬ 2018 рік'!K264</f>
        <v>10253.6</v>
      </c>
      <c r="F380" s="190">
        <f>'ЕФЕКТИВНІСТЬ 2018 рік'!E264</f>
        <v>572.1</v>
      </c>
      <c r="G380" s="189">
        <f>'ЕФЕКТИВНІСТЬ 2018 рік'!N264</f>
        <v>4.8280000000000003</v>
      </c>
      <c r="H380" s="64">
        <f>'ЕФЕКТИВНІСТЬ 2018 рік'!R264</f>
        <v>-0.97</v>
      </c>
      <c r="I380" s="64">
        <f>'ЕФЕКТИВНІСТЬ 2018 рік'!Q264</f>
        <v>-2.11</v>
      </c>
      <c r="K380" s="23">
        <f>'ЕФЕКТИВНІСТЬ 2018 рік'!U264</f>
        <v>0</v>
      </c>
      <c r="L380" s="114">
        <f>'ЕФЕКТИВНІСТЬ 2018 рік'!V264</f>
        <v>0</v>
      </c>
      <c r="M380" s="23" t="str">
        <f>'ЕФЕКТИВНІСТЬ 2018 рік'!W264</f>
        <v>ВВ</v>
      </c>
      <c r="N380" s="17">
        <f>'ЕФЕКТИВНІСТЬ 2018 рік'!X264</f>
        <v>0</v>
      </c>
    </row>
    <row r="381" spans="2:14" outlineLevel="1" x14ac:dyDescent="0.25">
      <c r="B381" s="2">
        <f>'ЕФЕКТИВНІСТЬ 2018 рік'!B265</f>
        <v>228</v>
      </c>
      <c r="C381" s="196" t="str">
        <f>'ЕФЕКТИВНІСТЬ 2018 рік'!C265</f>
        <v>Ржищевський міський суд Київської області</v>
      </c>
      <c r="E381" s="189">
        <f>'ЕФЕКТИВНІСТЬ 2018 рік'!K265</f>
        <v>5030.6000000000004</v>
      </c>
      <c r="F381" s="190">
        <f>'ЕФЕКТИВНІСТЬ 2018 рік'!E265</f>
        <v>76.709999999999994</v>
      </c>
      <c r="G381" s="189">
        <f>'ЕФЕКТИВНІСТЬ 2018 рік'!N265</f>
        <v>1.988</v>
      </c>
      <c r="H381" s="64">
        <f>'ЕФЕКТИВНІСТЬ 2018 рік'!R265</f>
        <v>-5.7</v>
      </c>
      <c r="I381" s="64">
        <f>'ЕФЕКТИВНІСТЬ 2018 рік'!Q265</f>
        <v>0.68</v>
      </c>
      <c r="K381" s="23" t="str">
        <f>'ЕФЕКТИВНІСТЬ 2018 рік'!U265</f>
        <v>АВ</v>
      </c>
      <c r="L381" s="114">
        <f>'ЕФЕКТИВНІСТЬ 2018 рік'!V265</f>
        <v>0</v>
      </c>
      <c r="M381" s="23">
        <f>'ЕФЕКТИВНІСТЬ 2018 рік'!W265</f>
        <v>0</v>
      </c>
      <c r="N381" s="17">
        <f>'ЕФЕКТИВНІСТЬ 2018 рік'!X265</f>
        <v>0</v>
      </c>
    </row>
    <row r="382" spans="2:14" outlineLevel="1" x14ac:dyDescent="0.25">
      <c r="B382" s="2">
        <f>'ЕФЕКТИВНІСТЬ 2018 рік'!B266</f>
        <v>229</v>
      </c>
      <c r="C382" s="196" t="str">
        <f>'ЕФЕКТИВНІСТЬ 2018 рік'!C266</f>
        <v>Рокитнянський районний суд Київської області</v>
      </c>
      <c r="E382" s="189">
        <f>'ЕФЕКТИВНІСТЬ 2018 рік'!K266</f>
        <v>6532.9</v>
      </c>
      <c r="F382" s="190">
        <f>'ЕФЕКТИВНІСТЬ 2018 рік'!E266</f>
        <v>1542.23</v>
      </c>
      <c r="G382" s="189">
        <f>'ЕФЕКТИВНІСТЬ 2018 рік'!N266</f>
        <v>3.008</v>
      </c>
      <c r="H382" s="64">
        <f>'ЕФЕКТИВНІСТЬ 2018 рік'!R266</f>
        <v>2.42</v>
      </c>
      <c r="I382" s="64">
        <f>'ЕФЕКТИВНІСТЬ 2018 рік'!Q266</f>
        <v>-6.0000000000000053E-2</v>
      </c>
      <c r="K382" s="23">
        <f>'ЕФЕКТИВНІСТЬ 2018 рік'!U266</f>
        <v>0</v>
      </c>
      <c r="L382" s="114">
        <f>'ЕФЕКТИВНІСТЬ 2018 рік'!V266</f>
        <v>0</v>
      </c>
      <c r="M382" s="23">
        <f>'ЕФЕКТИВНІСТЬ 2018 рік'!W266</f>
        <v>0</v>
      </c>
      <c r="N382" s="17" t="str">
        <f>'ЕФЕКТИВНІСТЬ 2018 рік'!X266</f>
        <v>ВА</v>
      </c>
    </row>
    <row r="383" spans="2:14" outlineLevel="1" x14ac:dyDescent="0.25">
      <c r="B383" s="2">
        <f>'ЕФЕКТИВНІСТЬ 2018 рік'!B267</f>
        <v>230</v>
      </c>
      <c r="C383" s="196" t="str">
        <f>'ЕФЕКТИВНІСТЬ 2018 рік'!C267</f>
        <v>Сквирський районний суд Київської області</v>
      </c>
      <c r="E383" s="189">
        <f>'ЕФЕКТИВНІСТЬ 2018 рік'!K267</f>
        <v>7708.8</v>
      </c>
      <c r="F383" s="190">
        <f>'ЕФЕКТИВНІСТЬ 2018 рік'!E267</f>
        <v>484.18</v>
      </c>
      <c r="G383" s="189">
        <f>'ЕФЕКТИВНІСТЬ 2018 рік'!N267</f>
        <v>3.8079999999999998</v>
      </c>
      <c r="H383" s="64">
        <f>'ЕФЕКТИВНІСТЬ 2018 рік'!R267</f>
        <v>-0.74</v>
      </c>
      <c r="I383" s="64">
        <f>'ЕФЕКТИВНІСТЬ 2018 рік'!Q267</f>
        <v>-3.27</v>
      </c>
      <c r="K383" s="23">
        <f>'ЕФЕКТИВНІСТЬ 2018 рік'!U267</f>
        <v>0</v>
      </c>
      <c r="L383" s="114">
        <f>'ЕФЕКТИВНІСТЬ 2018 рік'!V267</f>
        <v>0</v>
      </c>
      <c r="M383" s="23" t="str">
        <f>'ЕФЕКТИВНІСТЬ 2018 рік'!W267</f>
        <v>ВВ</v>
      </c>
      <c r="N383" s="17">
        <f>'ЕФЕКТИВНІСТЬ 2018 рік'!X267</f>
        <v>0</v>
      </c>
    </row>
    <row r="384" spans="2:14" outlineLevel="1" x14ac:dyDescent="0.25">
      <c r="B384" s="2">
        <f>'ЕФЕКТИВНІСТЬ 2018 рік'!B268</f>
        <v>231</v>
      </c>
      <c r="C384" s="196" t="str">
        <f>'ЕФЕКТИВНІСТЬ 2018 рік'!C268</f>
        <v>Славутицький міський суд Київської області</v>
      </c>
      <c r="E384" s="189">
        <f>'ЕФЕКТИВНІСТЬ 2018 рік'!K268</f>
        <v>5242.3</v>
      </c>
      <c r="F384" s="190">
        <f>'ЕФЕКТИВНІСТЬ 2018 рік'!E268</f>
        <v>218.3</v>
      </c>
      <c r="G384" s="189">
        <f>'ЕФЕКТИВНІСТЬ 2018 рік'!N268</f>
        <v>1.96</v>
      </c>
      <c r="H384" s="64">
        <f>'ЕФЕКТИВНІСТЬ 2018 рік'!R268</f>
        <v>-1.5499999999999998</v>
      </c>
      <c r="I384" s="64">
        <f>'ЕФЕКТИВНІСТЬ 2018 рік'!Q268</f>
        <v>-5.9999999999999956E-2</v>
      </c>
      <c r="K384" s="23">
        <f>'ЕФЕКТИВНІСТЬ 2018 рік'!U268</f>
        <v>0</v>
      </c>
      <c r="L384" s="114">
        <f>'ЕФЕКТИВНІСТЬ 2018 рік'!V268</f>
        <v>0</v>
      </c>
      <c r="M384" s="23" t="str">
        <f>'ЕФЕКТИВНІСТЬ 2018 рік'!W268</f>
        <v>ВВ</v>
      </c>
      <c r="N384" s="17">
        <f>'ЕФЕКТИВНІСТЬ 2018 рік'!X268</f>
        <v>0</v>
      </c>
    </row>
    <row r="385" spans="2:14" outlineLevel="1" x14ac:dyDescent="0.25">
      <c r="B385" s="2">
        <f>'ЕФЕКТИВНІСТЬ 2018 рік'!B269</f>
        <v>232</v>
      </c>
      <c r="C385" s="196" t="str">
        <f>'ЕФЕКТИВНІСТЬ 2018 рік'!C269</f>
        <v>Ставищенський районний суд Київської області</v>
      </c>
      <c r="E385" s="189">
        <f>'ЕФЕКТИВНІСТЬ 2018 рік'!K269</f>
        <v>5937.7</v>
      </c>
      <c r="F385" s="190">
        <f>'ЕФЕКТИВНІСТЬ 2018 рік'!E269</f>
        <v>246.18</v>
      </c>
      <c r="G385" s="189">
        <f>'ЕФЕКТИВНІСТЬ 2018 рік'!N269</f>
        <v>2.9159999999999999</v>
      </c>
      <c r="H385" s="64">
        <f>'ЕФЕКТИВНІСТЬ 2018 рік'!R269</f>
        <v>-1.71</v>
      </c>
      <c r="I385" s="64">
        <f>'ЕФЕКТИВНІСТЬ 2018 рік'!Q269</f>
        <v>-0.22999999999999998</v>
      </c>
      <c r="K385" s="23">
        <f>'ЕФЕКТИВНІСТЬ 2018 рік'!U269</f>
        <v>0</v>
      </c>
      <c r="L385" s="114">
        <f>'ЕФЕКТИВНІСТЬ 2018 рік'!V269</f>
        <v>0</v>
      </c>
      <c r="M385" s="23" t="str">
        <f>'ЕФЕКТИВНІСТЬ 2018 рік'!W269</f>
        <v>ВВ</v>
      </c>
      <c r="N385" s="17">
        <f>'ЕФЕКТИВНІСТЬ 2018 рік'!X269</f>
        <v>0</v>
      </c>
    </row>
    <row r="386" spans="2:14" outlineLevel="1" x14ac:dyDescent="0.25">
      <c r="B386" s="2">
        <f>'ЕФЕКТИВНІСТЬ 2018 рік'!B270</f>
        <v>233</v>
      </c>
      <c r="C386" s="196" t="str">
        <f>'ЕФЕКТИВНІСТЬ 2018 рік'!C270</f>
        <v>Таращанський районний суд Київської області</v>
      </c>
      <c r="E386" s="189">
        <f>'ЕФЕКТИВНІСТЬ 2018 рік'!K270</f>
        <v>5064.5</v>
      </c>
      <c r="F386" s="190">
        <f>'ЕФЕКТИВНІСТЬ 2018 рік'!E270</f>
        <v>499.67</v>
      </c>
      <c r="G386" s="189">
        <f>'ЕФЕКТИВНІСТЬ 2018 рік'!N270</f>
        <v>2.1960000000000002</v>
      </c>
      <c r="H386" s="64">
        <f>'ЕФЕКТИВНІСТЬ 2018 рік'!R270</f>
        <v>0.33999999999999997</v>
      </c>
      <c r="I386" s="64">
        <f>'ЕФЕКТИВНІСТЬ 2018 рік'!Q270</f>
        <v>-1.24</v>
      </c>
      <c r="K386" s="23">
        <f>'ЕФЕКТИВНІСТЬ 2018 рік'!U270</f>
        <v>0</v>
      </c>
      <c r="L386" s="114">
        <f>'ЕФЕКТИВНІСТЬ 2018 рік'!V270</f>
        <v>0</v>
      </c>
      <c r="M386" s="23">
        <f>'ЕФЕКТИВНІСТЬ 2018 рік'!W270</f>
        <v>0</v>
      </c>
      <c r="N386" s="17" t="str">
        <f>'ЕФЕКТИВНІСТЬ 2018 рік'!X270</f>
        <v>ВА</v>
      </c>
    </row>
    <row r="387" spans="2:14" outlineLevel="1" x14ac:dyDescent="0.25">
      <c r="B387" s="2">
        <f>'ЕФЕКТИВНІСТЬ 2018 рік'!B271</f>
        <v>234</v>
      </c>
      <c r="C387" s="196" t="str">
        <f>'ЕФЕКТИВНІСТЬ 2018 рік'!C271</f>
        <v>Тетіївський районний суд Київської області</v>
      </c>
      <c r="E387" s="189">
        <f>'ЕФЕКТИВНІСТЬ 2018 рік'!K271</f>
        <v>5993.8</v>
      </c>
      <c r="F387" s="190">
        <f>'ЕФЕКТИВНІСТЬ 2018 рік'!E271</f>
        <v>360.61</v>
      </c>
      <c r="G387" s="189">
        <f>'ЕФЕКТИВНІСТЬ 2018 рік'!N271</f>
        <v>1.992</v>
      </c>
      <c r="H387" s="64">
        <f>'ЕФЕКТИВНІСТЬ 2018 рік'!R271</f>
        <v>-0.51</v>
      </c>
      <c r="I387" s="64">
        <f>'ЕФЕКТИВНІСТЬ 2018 рік'!Q271</f>
        <v>-0.70000000000000007</v>
      </c>
      <c r="K387" s="23">
        <f>'ЕФЕКТИВНІСТЬ 2018 рік'!U271</f>
        <v>0</v>
      </c>
      <c r="L387" s="114">
        <f>'ЕФЕКТИВНІСТЬ 2018 рік'!V271</f>
        <v>0</v>
      </c>
      <c r="M387" s="23" t="str">
        <f>'ЕФЕКТИВНІСТЬ 2018 рік'!W271</f>
        <v>ВВ</v>
      </c>
      <c r="N387" s="17">
        <f>'ЕФЕКТИВНІСТЬ 2018 рік'!X271</f>
        <v>0</v>
      </c>
    </row>
    <row r="388" spans="2:14" outlineLevel="1" x14ac:dyDescent="0.25">
      <c r="B388" s="2">
        <f>'ЕФЕКТИВНІСТЬ 2018 рік'!B272</f>
        <v>235</v>
      </c>
      <c r="C388" s="196" t="str">
        <f>'ЕФЕКТИВНІСТЬ 2018 рік'!C272</f>
        <v>Фастівський міськрайонний суд Київської області</v>
      </c>
      <c r="E388" s="189">
        <f>'ЕФЕКТИВНІСТЬ 2018 рік'!K272</f>
        <v>16042.3</v>
      </c>
      <c r="F388" s="190">
        <f>'ЕФЕКТИВНІСТЬ 2018 рік'!E272</f>
        <v>1152.42</v>
      </c>
      <c r="G388" s="189">
        <f>'ЕФЕКТИВНІСТЬ 2018 рік'!N272</f>
        <v>9.8000000000000007</v>
      </c>
      <c r="H388" s="64">
        <f>'ЕФЕКТИВНІСТЬ 2018 рік'!R272</f>
        <v>-0.61</v>
      </c>
      <c r="I388" s="64">
        <f>'ЕФЕКТИВНІСТЬ 2018 рік'!Q272</f>
        <v>-0.65</v>
      </c>
      <c r="K388" s="23">
        <f>'ЕФЕКТИВНІСТЬ 2018 рік'!U272</f>
        <v>0</v>
      </c>
      <c r="L388" s="114">
        <f>'ЕФЕКТИВНІСТЬ 2018 рік'!V272</f>
        <v>0</v>
      </c>
      <c r="M388" s="23" t="str">
        <f>'ЕФЕКТИВНІСТЬ 2018 рік'!W272</f>
        <v>ВВ</v>
      </c>
      <c r="N388" s="17">
        <f>'ЕФЕКТИВНІСТЬ 2018 рік'!X272</f>
        <v>0</v>
      </c>
    </row>
    <row r="389" spans="2:14" outlineLevel="1" x14ac:dyDescent="0.25">
      <c r="B389" s="2">
        <f>'ЕФЕКТИВНІСТЬ 2018 рік'!B273</f>
        <v>236</v>
      </c>
      <c r="C389" s="196" t="str">
        <f>'ЕФЕКТИВНІСТЬ 2018 рік'!C273</f>
        <v>Яготинський районний суд Київської області</v>
      </c>
      <c r="E389" s="189">
        <f>'ЕФЕКТИВНІСТЬ 2018 рік'!K273</f>
        <v>8091.6</v>
      </c>
      <c r="F389" s="190">
        <f>'ЕФЕКТИВНІСТЬ 2018 рік'!E273</f>
        <v>405.7</v>
      </c>
      <c r="G389" s="189">
        <f>'ЕФЕКТИВНІСТЬ 2018 рік'!N273</f>
        <v>2.1840000000000002</v>
      </c>
      <c r="H389" s="64">
        <f>'ЕФЕКТИВНІСТЬ 2018 рік'!R273</f>
        <v>-0.77</v>
      </c>
      <c r="I389" s="64">
        <f>'ЕФЕКТИВНІСТЬ 2018 рік'!Q273</f>
        <v>-1.66</v>
      </c>
      <c r="K389" s="23">
        <f>'ЕФЕКТИВНІСТЬ 2018 рік'!U273</f>
        <v>0</v>
      </c>
      <c r="L389" s="114">
        <f>'ЕФЕКТИВНІСТЬ 2018 рік'!V273</f>
        <v>0</v>
      </c>
      <c r="M389" s="23" t="str">
        <f>'ЕФЕКТИВНІСТЬ 2018 рік'!W273</f>
        <v>ВВ</v>
      </c>
      <c r="N389" s="17">
        <f>'ЕФЕКТИВНІСТЬ 2018 рік'!X273</f>
        <v>0</v>
      </c>
    </row>
    <row r="390" spans="2:14" x14ac:dyDescent="0.25">
      <c r="C390" s="206" t="s">
        <v>703</v>
      </c>
      <c r="E390" s="77"/>
      <c r="F390" s="77"/>
      <c r="G390" s="77"/>
      <c r="H390" s="77"/>
      <c r="I390" s="77"/>
      <c r="K390" s="77"/>
      <c r="L390" s="77"/>
      <c r="M390" s="77"/>
      <c r="N390" s="77"/>
    </row>
    <row r="391" spans="2:14" outlineLevel="2" x14ac:dyDescent="0.25">
      <c r="B391" s="2">
        <f>'ЕФЕКТИВНІСТЬ 2018 рік'!B274</f>
        <v>237</v>
      </c>
      <c r="C391" s="196" t="str">
        <f>'ЕФЕКТИВНІСТЬ 2018 рік'!C274</f>
        <v>Бобринецький районний суд Кіровоградської області</v>
      </c>
      <c r="E391" s="189">
        <f>'ЕФЕКТИВНІСТЬ 2018 рік'!K274</f>
        <v>6319.0603200000005</v>
      </c>
      <c r="F391" s="190">
        <f>'ЕФЕКТИВНІСТЬ 2018 рік'!E274</f>
        <v>345.11</v>
      </c>
      <c r="G391" s="189">
        <f>'ЕФЕКТИВНІСТЬ 2018 рік'!N274</f>
        <v>2.9159999999999999</v>
      </c>
      <c r="H391" s="64">
        <f>'ЕФЕКТИВНІСТЬ 2018 рік'!R274</f>
        <v>-1.01</v>
      </c>
      <c r="I391" s="64">
        <f>'ЕФЕКТИВНІСТЬ 2018 рік'!Q274</f>
        <v>-1.3900000000000001</v>
      </c>
      <c r="K391" s="23">
        <f>'ЕФЕКТИВНІСТЬ 2018 рік'!U274</f>
        <v>0</v>
      </c>
      <c r="L391" s="114">
        <f>'ЕФЕКТИВНІСТЬ 2018 рік'!V274</f>
        <v>0</v>
      </c>
      <c r="M391" s="23" t="str">
        <f>'ЕФЕКТИВНІСТЬ 2018 рік'!W274</f>
        <v>ВВ</v>
      </c>
      <c r="N391" s="17">
        <f>'ЕФЕКТИВНІСТЬ 2018 рік'!X274</f>
        <v>0</v>
      </c>
    </row>
    <row r="392" spans="2:14" outlineLevel="2" x14ac:dyDescent="0.25">
      <c r="B392" s="2">
        <f>'ЕФЕКТИВНІСТЬ 2018 рік'!B275</f>
        <v>238</v>
      </c>
      <c r="C392" s="196" t="str">
        <f>'ЕФЕКТИВНІСТЬ 2018 рік'!C275</f>
        <v>Вільшанський районний суд Кіровоградської області</v>
      </c>
      <c r="E392" s="189">
        <f>'ЕФЕКТИВНІСТЬ 2018 рік'!K275</f>
        <v>4103.3755600000004</v>
      </c>
      <c r="F392" s="190">
        <f>'ЕФЕКТИВНІСТЬ 2018 рік'!E275</f>
        <v>136.04</v>
      </c>
      <c r="G392" s="189">
        <f>'ЕФЕКТИВНІСТЬ 2018 рік'!N275</f>
        <v>1.9239999999999999</v>
      </c>
      <c r="H392" s="64">
        <f>'ЕФЕКТИВНІСТЬ 2018 рік'!R275</f>
        <v>-2.33</v>
      </c>
      <c r="I392" s="64">
        <f>'ЕФЕКТИВНІСТЬ 2018 рік'!Q275</f>
        <v>-3.27</v>
      </c>
      <c r="K392" s="23">
        <f>'ЕФЕКТИВНІСТЬ 2018 рік'!U275</f>
        <v>0</v>
      </c>
      <c r="L392" s="114">
        <f>'ЕФЕКТИВНІСТЬ 2018 рік'!V275</f>
        <v>0</v>
      </c>
      <c r="M392" s="23" t="str">
        <f>'ЕФЕКТИВНІСТЬ 2018 рік'!W275</f>
        <v>ВВ</v>
      </c>
      <c r="N392" s="17">
        <f>'ЕФЕКТИВНІСТЬ 2018 рік'!X275</f>
        <v>0</v>
      </c>
    </row>
    <row r="393" spans="2:14" outlineLevel="2" x14ac:dyDescent="0.25">
      <c r="B393" s="2">
        <f>'ЕФЕКТИВНІСТЬ 2018 рік'!B276</f>
        <v>239</v>
      </c>
      <c r="C393" s="196" t="str">
        <f>'ЕФЕКТИВНІСТЬ 2018 рік'!C276</f>
        <v>Гайворонський районний суд Кіровоградської області</v>
      </c>
      <c r="E393" s="189">
        <f>'ЕФЕКТИВНІСТЬ 2018 рік'!K276</f>
        <v>5167.0499600000003</v>
      </c>
      <c r="F393" s="190">
        <f>'ЕФЕКТИВНІСТЬ 2018 рік'!E276</f>
        <v>870.37</v>
      </c>
      <c r="G393" s="189">
        <f>'ЕФЕКТИВНІСТЬ 2018 рік'!N276</f>
        <v>1.736</v>
      </c>
      <c r="H393" s="64">
        <f>'ЕФЕКТИВНІСТЬ 2018 рік'!R276</f>
        <v>2.21</v>
      </c>
      <c r="I393" s="64">
        <f>'ЕФЕКТИВНІСТЬ 2018 рік'!Q276</f>
        <v>-0.25</v>
      </c>
      <c r="K393" s="23">
        <f>'ЕФЕКТИВНІСТЬ 2018 рік'!U276</f>
        <v>0</v>
      </c>
      <c r="L393" s="114">
        <f>'ЕФЕКТИВНІСТЬ 2018 рік'!V276</f>
        <v>0</v>
      </c>
      <c r="M393" s="23">
        <f>'ЕФЕКТИВНІСТЬ 2018 рік'!W276</f>
        <v>0</v>
      </c>
      <c r="N393" s="17" t="str">
        <f>'ЕФЕКТИВНІСТЬ 2018 рік'!X276</f>
        <v>ВА</v>
      </c>
    </row>
    <row r="394" spans="2:14" outlineLevel="2" x14ac:dyDescent="0.25">
      <c r="B394" s="2">
        <f>'ЕФЕКТИВНІСТЬ 2018 рік'!B277</f>
        <v>240</v>
      </c>
      <c r="C394" s="196" t="str">
        <f>'ЕФЕКТИВНІСТЬ 2018 рік'!C277</f>
        <v>Голованівський районний суд Кіровоградської області</v>
      </c>
      <c r="E394" s="189">
        <f>'ЕФЕКТИВНІСТЬ 2018 рік'!K277</f>
        <v>6088.1550100000004</v>
      </c>
      <c r="F394" s="190">
        <f>'ЕФЕКТИВНІСТЬ 2018 рік'!E277</f>
        <v>326.94</v>
      </c>
      <c r="G394" s="189">
        <f>'ЕФЕКТИВНІСТЬ 2018 рік'!N277</f>
        <v>3.8079999999999998</v>
      </c>
      <c r="H394" s="64">
        <f>'ЕФЕКТИВНІСТЬ 2018 рік'!R277</f>
        <v>-1.21</v>
      </c>
      <c r="I394" s="64">
        <f>'ЕФЕКТИВНІСТЬ 2018 рік'!Q277</f>
        <v>-1.4300000000000002</v>
      </c>
      <c r="K394" s="23">
        <f>'ЕФЕКТИВНІСТЬ 2018 рік'!U277</f>
        <v>0</v>
      </c>
      <c r="L394" s="114">
        <f>'ЕФЕКТИВНІСТЬ 2018 рік'!V277</f>
        <v>0</v>
      </c>
      <c r="M394" s="23" t="str">
        <f>'ЕФЕКТИВНІСТЬ 2018 рік'!W277</f>
        <v>ВВ</v>
      </c>
      <c r="N394" s="17">
        <f>'ЕФЕКТИВНІСТЬ 2018 рік'!X277</f>
        <v>0</v>
      </c>
    </row>
    <row r="395" spans="2:14" ht="24" outlineLevel="2" x14ac:dyDescent="0.25">
      <c r="B395" s="2">
        <f>'ЕФЕКТИВНІСТЬ 2018 рік'!B278</f>
        <v>241</v>
      </c>
      <c r="C395" s="196" t="str">
        <f>'ЕФЕКТИВНІСТЬ 2018 рік'!C278</f>
        <v>Добровеличківський районний суд Кіровоградської області</v>
      </c>
      <c r="E395" s="189">
        <f>'ЕФЕКТИВНІСТЬ 2018 рік'!K278</f>
        <v>5132.6890800000001</v>
      </c>
      <c r="F395" s="190">
        <f>'ЕФЕКТИВНІСТЬ 2018 рік'!E278</f>
        <v>606.75</v>
      </c>
      <c r="G395" s="189">
        <f>'ЕФЕКТИВНІСТЬ 2018 рік'!N278</f>
        <v>2.04</v>
      </c>
      <c r="H395" s="64">
        <f>'ЕФЕКТИВНІСТЬ 2018 рік'!R278</f>
        <v>0.85</v>
      </c>
      <c r="I395" s="64">
        <f>'ЕФЕКТИВНІСТЬ 2018 рік'!Q278</f>
        <v>-0.22999999999999995</v>
      </c>
      <c r="K395" s="23">
        <f>'ЕФЕКТИВНІСТЬ 2018 рік'!U278</f>
        <v>0</v>
      </c>
      <c r="L395" s="114">
        <f>'ЕФЕКТИВНІСТЬ 2018 рік'!V278</f>
        <v>0</v>
      </c>
      <c r="M395" s="23">
        <f>'ЕФЕКТИВНІСТЬ 2018 рік'!W278</f>
        <v>0</v>
      </c>
      <c r="N395" s="17" t="str">
        <f>'ЕФЕКТИВНІСТЬ 2018 рік'!X278</f>
        <v>ВА</v>
      </c>
    </row>
    <row r="396" spans="2:14" outlineLevel="2" x14ac:dyDescent="0.25">
      <c r="B396" s="2">
        <f>'ЕФЕКТИВНІСТЬ 2018 рік'!B279</f>
        <v>242</v>
      </c>
      <c r="C396" s="196" t="str">
        <f>'ЕФЕКТИВНІСТЬ 2018 рік'!C279</f>
        <v>Долинський районний суд Кіровоградської області</v>
      </c>
      <c r="E396" s="189">
        <f>'ЕФЕКТИВНІСТЬ 2018 рік'!K279</f>
        <v>5862.7765899999995</v>
      </c>
      <c r="F396" s="190">
        <f>'ЕФЕКТИВНІСТЬ 2018 рік'!E279</f>
        <v>393.35</v>
      </c>
      <c r="G396" s="189">
        <f>'ЕФЕКТИВНІСТЬ 2018 рік'!N279</f>
        <v>2.02</v>
      </c>
      <c r="H396" s="64">
        <f>'ЕФЕКТИВНІСТЬ 2018 рік'!R279</f>
        <v>-0.27</v>
      </c>
      <c r="I396" s="64">
        <f>'ЕФЕКТИВНІСТЬ 2018 рік'!Q279</f>
        <v>-1.4899999999999998</v>
      </c>
      <c r="K396" s="23">
        <f>'ЕФЕКТИВНІСТЬ 2018 рік'!U279</f>
        <v>0</v>
      </c>
      <c r="L396" s="114">
        <f>'ЕФЕКТИВНІСТЬ 2018 рік'!V279</f>
        <v>0</v>
      </c>
      <c r="M396" s="23" t="str">
        <f>'ЕФЕКТИВНІСТЬ 2018 рік'!W279</f>
        <v>ВВ</v>
      </c>
      <c r="N396" s="17">
        <f>'ЕФЕКТИВНІСТЬ 2018 рік'!X279</f>
        <v>0</v>
      </c>
    </row>
    <row r="397" spans="2:14" ht="24" outlineLevel="2" x14ac:dyDescent="0.25">
      <c r="B397" s="2">
        <f>'ЕФЕКТИВНІСТЬ 2018 рік'!B280</f>
        <v>243</v>
      </c>
      <c r="C397" s="196" t="str">
        <f>'ЕФЕКТИВНІСТЬ 2018 рік'!C280</f>
        <v>Знам'янський міськрайонний суд Кіровоградської області</v>
      </c>
      <c r="E397" s="189">
        <f>'ЕФЕКТИВНІСТЬ 2018 рік'!K280</f>
        <v>12702.08042</v>
      </c>
      <c r="F397" s="190">
        <f>'ЕФЕКТИВНІСТЬ 2018 рік'!E280</f>
        <v>816.28</v>
      </c>
      <c r="G397" s="189">
        <f>'ЕФЕКТИВНІСТЬ 2018 рік'!N280</f>
        <v>8.32</v>
      </c>
      <c r="H397" s="64">
        <f>'ЕФЕКТИВНІСТЬ 2018 рік'!R280</f>
        <v>-0.87</v>
      </c>
      <c r="I397" s="64">
        <f>'ЕФЕКТИВНІСТЬ 2018 рік'!Q280</f>
        <v>-2.31</v>
      </c>
      <c r="K397" s="23">
        <f>'ЕФЕКТИВНІСТЬ 2018 рік'!U280</f>
        <v>0</v>
      </c>
      <c r="L397" s="114">
        <f>'ЕФЕКТИВНІСТЬ 2018 рік'!V280</f>
        <v>0</v>
      </c>
      <c r="M397" s="23" t="str">
        <f>'ЕФЕКТИВНІСТЬ 2018 рік'!W280</f>
        <v>ВВ</v>
      </c>
      <c r="N397" s="17">
        <f>'ЕФЕКТИВНІСТЬ 2018 рік'!X280</f>
        <v>0</v>
      </c>
    </row>
    <row r="398" spans="2:14" ht="24" outlineLevel="2" x14ac:dyDescent="0.25">
      <c r="B398" s="2">
        <f>'ЕФЕКТИВНІСТЬ 2018 рік'!B281</f>
        <v>244</v>
      </c>
      <c r="C398" s="196" t="str">
        <f>'ЕФЕКТИВНІСТЬ 2018 рік'!C281</f>
        <v>Кіровоградський районний суд Кіровоградської області</v>
      </c>
      <c r="E398" s="189">
        <f>'ЕФЕКТИВНІСТЬ 2018 рік'!K281</f>
        <v>8945.9415399999998</v>
      </c>
      <c r="F398" s="190">
        <f>'ЕФЕКТИВНІСТЬ 2018 рік'!E281</f>
        <v>538.13</v>
      </c>
      <c r="G398" s="189">
        <f>'ЕФЕКТИВНІСТЬ 2018 рік'!N281</f>
        <v>4.944</v>
      </c>
      <c r="H398" s="64">
        <f>'ЕФЕКТИВНІСТЬ 2018 рік'!R281</f>
        <v>-0.9</v>
      </c>
      <c r="I398" s="64">
        <f>'ЕФЕКТИВНІСТЬ 2018 рік'!Q281</f>
        <v>-2.5300000000000002</v>
      </c>
      <c r="K398" s="23">
        <f>'ЕФЕКТИВНІСТЬ 2018 рік'!U281</f>
        <v>0</v>
      </c>
      <c r="L398" s="114">
        <f>'ЕФЕКТИВНІСТЬ 2018 рік'!V281</f>
        <v>0</v>
      </c>
      <c r="M398" s="23" t="str">
        <f>'ЕФЕКТИВНІСТЬ 2018 рік'!W281</f>
        <v>ВВ</v>
      </c>
      <c r="N398" s="17">
        <f>'ЕФЕКТИВНІСТЬ 2018 рік'!X281</f>
        <v>0</v>
      </c>
    </row>
    <row r="399" spans="2:14" outlineLevel="2" x14ac:dyDescent="0.25">
      <c r="B399" s="2">
        <f>'ЕФЕКТИВНІСТЬ 2018 рік'!B282</f>
        <v>245</v>
      </c>
      <c r="C399" s="196" t="str">
        <f>'ЕФЕКТИВНІСТЬ 2018 рік'!C282</f>
        <v>Кіровський районний суд м.Кіровограда</v>
      </c>
      <c r="E399" s="189">
        <f>'ЕФЕКТИВНІСТЬ 2018 рік'!K282</f>
        <v>25458.592639999999</v>
      </c>
      <c r="F399" s="190">
        <f>'ЕФЕКТИВНІСТЬ 2018 рік'!E282</f>
        <v>2328.19</v>
      </c>
      <c r="G399" s="189">
        <f>'ЕФЕКТИВНІСТЬ 2018 рік'!N282</f>
        <v>13.536</v>
      </c>
      <c r="H399" s="64">
        <f>'ЕФЕКТИВНІСТЬ 2018 рік'!R282</f>
        <v>-3.9999999999999994E-2</v>
      </c>
      <c r="I399" s="64">
        <f>'ЕФЕКТИВНІСТЬ 2018 рік'!Q282</f>
        <v>-1.29</v>
      </c>
      <c r="K399" s="23">
        <f>'ЕФЕКТИВНІСТЬ 2018 рік'!U282</f>
        <v>0</v>
      </c>
      <c r="L399" s="114">
        <f>'ЕФЕКТИВНІСТЬ 2018 рік'!V282</f>
        <v>0</v>
      </c>
      <c r="M399" s="23" t="str">
        <f>'ЕФЕКТИВНІСТЬ 2018 рік'!W282</f>
        <v>ВВ</v>
      </c>
      <c r="N399" s="17">
        <f>'ЕФЕКТИВНІСТЬ 2018 рік'!X282</f>
        <v>0</v>
      </c>
    </row>
    <row r="400" spans="2:14" outlineLevel="2" x14ac:dyDescent="0.25">
      <c r="B400" s="2">
        <f>'ЕФЕКТИВНІСТЬ 2018 рік'!B283</f>
        <v>246</v>
      </c>
      <c r="C400" s="196" t="str">
        <f>'ЕФЕКТИВНІСТЬ 2018 рік'!C283</f>
        <v>Компаніївський районний суд Кіровоградської області</v>
      </c>
      <c r="E400" s="189">
        <f>'ЕФЕКТИВНІСТЬ 2018 рік'!K283</f>
        <v>5070.5860700000003</v>
      </c>
      <c r="F400" s="190">
        <f>'ЕФЕКТИВНІСТЬ 2018 рік'!E283</f>
        <v>221.15</v>
      </c>
      <c r="G400" s="189">
        <f>'ЕФЕКТИВНІСТЬ 2018 рік'!N283</f>
        <v>3.048</v>
      </c>
      <c r="H400" s="64">
        <f>'ЕФЕКТИВНІСТЬ 2018 рік'!R283</f>
        <v>-1.6600000000000001</v>
      </c>
      <c r="I400" s="64">
        <f>'ЕФЕКТИВНІСТЬ 2018 рік'!Q283</f>
        <v>-1.71</v>
      </c>
      <c r="K400" s="23">
        <f>'ЕФЕКТИВНІСТЬ 2018 рік'!U283</f>
        <v>0</v>
      </c>
      <c r="L400" s="114">
        <f>'ЕФЕКТИВНІСТЬ 2018 рік'!V283</f>
        <v>0</v>
      </c>
      <c r="M400" s="23" t="str">
        <f>'ЕФЕКТИВНІСТЬ 2018 рік'!W283</f>
        <v>ВВ</v>
      </c>
      <c r="N400" s="17">
        <f>'ЕФЕКТИВНІСТЬ 2018 рік'!X283</f>
        <v>0</v>
      </c>
    </row>
    <row r="401" spans="2:14" outlineLevel="2" x14ac:dyDescent="0.25">
      <c r="B401" s="2">
        <f>'ЕФЕКТИВНІСТЬ 2018 рік'!B284</f>
        <v>247</v>
      </c>
      <c r="C401" s="196" t="str">
        <f>'ЕФЕКТИВНІСТЬ 2018 рік'!C284</f>
        <v>Ленінський районний суд м.Кіровограда</v>
      </c>
      <c r="E401" s="189">
        <f>'ЕФЕКТИВНІСТЬ 2018 рік'!K284</f>
        <v>18815.31783</v>
      </c>
      <c r="F401" s="190">
        <f>'ЕФЕКТИВНІСТЬ 2018 рік'!E284</f>
        <v>1696.47</v>
      </c>
      <c r="G401" s="189">
        <f>'ЕФЕКТИВНІСТЬ 2018 рік'!N284</f>
        <v>9.7159999999999993</v>
      </c>
      <c r="H401" s="64">
        <f>'ЕФЕКТИВНІСТЬ 2018 рік'!R284</f>
        <v>-0.04</v>
      </c>
      <c r="I401" s="64">
        <f>'ЕФЕКТИВНІСТЬ 2018 рік'!Q284</f>
        <v>-1.37</v>
      </c>
      <c r="K401" s="23">
        <f>'ЕФЕКТИВНІСТЬ 2018 рік'!U284</f>
        <v>0</v>
      </c>
      <c r="L401" s="114">
        <f>'ЕФЕКТИВНІСТЬ 2018 рік'!V284</f>
        <v>0</v>
      </c>
      <c r="M401" s="23" t="str">
        <f>'ЕФЕКТИВНІСТЬ 2018 рік'!W284</f>
        <v>ВВ</v>
      </c>
      <c r="N401" s="17">
        <f>'ЕФЕКТИВНІСТЬ 2018 рік'!X284</f>
        <v>0</v>
      </c>
    </row>
    <row r="402" spans="2:14" ht="24" outlineLevel="2" x14ac:dyDescent="0.25">
      <c r="B402" s="2">
        <f>'ЕФЕКТИВНІСТЬ 2018 рік'!B285</f>
        <v>248</v>
      </c>
      <c r="C402" s="196" t="str">
        <f>'ЕФЕКТИВНІСТЬ 2018 рік'!C285</f>
        <v>Маловисківський районний суд Кіровоградської області</v>
      </c>
      <c r="E402" s="189">
        <f>'ЕФЕКТИВНІСТЬ 2018 рік'!K285</f>
        <v>7281.0619200000001</v>
      </c>
      <c r="F402" s="190">
        <f>'ЕФЕКТИВНІСТЬ 2018 рік'!E285</f>
        <v>458.17</v>
      </c>
      <c r="G402" s="189">
        <f>'ЕФЕКТИВНІСТЬ 2018 рік'!N285</f>
        <v>2.8639999999999999</v>
      </c>
      <c r="H402" s="64">
        <f>'ЕФЕКТИВНІСТЬ 2018 рік'!R285</f>
        <v>-0.56000000000000005</v>
      </c>
      <c r="I402" s="64">
        <f>'ЕФЕКТИВНІСТЬ 2018 рік'!Q285</f>
        <v>-1.96</v>
      </c>
      <c r="K402" s="23">
        <f>'ЕФЕКТИВНІСТЬ 2018 рік'!U285</f>
        <v>0</v>
      </c>
      <c r="L402" s="114">
        <f>'ЕФЕКТИВНІСТЬ 2018 рік'!V285</f>
        <v>0</v>
      </c>
      <c r="M402" s="23" t="str">
        <f>'ЕФЕКТИВНІСТЬ 2018 рік'!W285</f>
        <v>ВВ</v>
      </c>
      <c r="N402" s="17">
        <f>'ЕФЕКТИВНІСТЬ 2018 рік'!X285</f>
        <v>0</v>
      </c>
    </row>
    <row r="403" spans="2:14" ht="24" outlineLevel="2" x14ac:dyDescent="0.25">
      <c r="B403" s="2">
        <f>'ЕФЕКТИВНІСТЬ 2018 рік'!B286</f>
        <v>249</v>
      </c>
      <c r="C403" s="196" t="str">
        <f>'ЕФЕКТИВНІСТЬ 2018 рік'!C286</f>
        <v>Новгородківський районний суд Кіровоградської області</v>
      </c>
      <c r="E403" s="189">
        <f>'ЕФЕКТИВНІСТЬ 2018 рік'!K286</f>
        <v>4436.0839200000009</v>
      </c>
      <c r="F403" s="190">
        <f>'ЕФЕКТИВНІСТЬ 2018 рік'!E286</f>
        <v>194.86</v>
      </c>
      <c r="G403" s="189">
        <f>'ЕФЕКТИВНІСТЬ 2018 рік'!N286</f>
        <v>1.5680000000000001</v>
      </c>
      <c r="H403" s="64">
        <f>'ЕФЕКТИВНІСТЬ 2018 рік'!R286</f>
        <v>-1.37</v>
      </c>
      <c r="I403" s="64">
        <f>'ЕФЕКТИВНІСТЬ 2018 рік'!Q286</f>
        <v>-2.2000000000000002</v>
      </c>
      <c r="K403" s="23">
        <f>'ЕФЕКТИВНІСТЬ 2018 рік'!U286</f>
        <v>0</v>
      </c>
      <c r="L403" s="114">
        <f>'ЕФЕКТИВНІСТЬ 2018 рік'!V286</f>
        <v>0</v>
      </c>
      <c r="M403" s="23" t="str">
        <f>'ЕФЕКТИВНІСТЬ 2018 рік'!W286</f>
        <v>ВВ</v>
      </c>
      <c r="N403" s="17">
        <f>'ЕФЕКТИВНІСТЬ 2018 рік'!X286</f>
        <v>0</v>
      </c>
    </row>
    <row r="404" spans="2:14" ht="24" outlineLevel="2" x14ac:dyDescent="0.25">
      <c r="B404" s="2">
        <f>'ЕФЕКТИВНІСТЬ 2018 рік'!B287</f>
        <v>250</v>
      </c>
      <c r="C404" s="196" t="str">
        <f>'ЕФЕКТИВНІСТЬ 2018 рік'!C287</f>
        <v>Новоархангельський районний суд Кіровоградської області</v>
      </c>
      <c r="E404" s="189">
        <f>'ЕФЕКТИВНІСТЬ 2018 рік'!K287</f>
        <v>5364.723390000001</v>
      </c>
      <c r="F404" s="190">
        <f>'ЕФЕКТИВНІСТЬ 2018 рік'!E287</f>
        <v>255.29</v>
      </c>
      <c r="G404" s="189">
        <f>'ЕФЕКТИВНІСТЬ 2018 рік'!N287</f>
        <v>2.9079999999999999</v>
      </c>
      <c r="H404" s="64">
        <f>'ЕФЕКТИВНІСТЬ 2018 рік'!R287</f>
        <v>-1.4100000000000001</v>
      </c>
      <c r="I404" s="64">
        <f>'ЕФЕКТИВНІСТЬ 2018 рік'!Q287</f>
        <v>-1.57</v>
      </c>
      <c r="K404" s="23">
        <f>'ЕФЕКТИВНІСТЬ 2018 рік'!U287</f>
        <v>0</v>
      </c>
      <c r="L404" s="114">
        <f>'ЕФЕКТИВНІСТЬ 2018 рік'!V287</f>
        <v>0</v>
      </c>
      <c r="M404" s="23" t="str">
        <f>'ЕФЕКТИВНІСТЬ 2018 рік'!W287</f>
        <v>ВВ</v>
      </c>
      <c r="N404" s="17">
        <f>'ЕФЕКТИВНІСТЬ 2018 рік'!X287</f>
        <v>0</v>
      </c>
    </row>
    <row r="405" spans="2:14" ht="24" outlineLevel="2" x14ac:dyDescent="0.25">
      <c r="B405" s="2">
        <f>'ЕФЕКТИВНІСТЬ 2018 рік'!B288</f>
        <v>251</v>
      </c>
      <c r="C405" s="196" t="str">
        <f>'ЕФЕКТИВНІСТЬ 2018 рік'!C288</f>
        <v>Новомиргородський районний суд Кіровоградської області</v>
      </c>
      <c r="E405" s="189">
        <f>'ЕФЕКТИВНІСТЬ 2018 рік'!K288</f>
        <v>6258.27783</v>
      </c>
      <c r="F405" s="190">
        <f>'ЕФЕКТИВНІСТЬ 2018 рік'!E288</f>
        <v>328.98</v>
      </c>
      <c r="G405" s="189">
        <f>'ЕФЕКТИВНІСТЬ 2018 рік'!N288</f>
        <v>2.996</v>
      </c>
      <c r="H405" s="64">
        <f>'ЕФЕКТИВНІСТЬ 2018 рік'!R288</f>
        <v>-1.1099999999999999</v>
      </c>
      <c r="I405" s="64">
        <f>'ЕФЕКТИВНІСТЬ 2018 рік'!Q288</f>
        <v>-0.92</v>
      </c>
      <c r="K405" s="23">
        <f>'ЕФЕКТИВНІСТЬ 2018 рік'!U288</f>
        <v>0</v>
      </c>
      <c r="L405" s="114">
        <f>'ЕФЕКТИВНІСТЬ 2018 рік'!V288</f>
        <v>0</v>
      </c>
      <c r="M405" s="23" t="str">
        <f>'ЕФЕКТИВНІСТЬ 2018 рік'!W288</f>
        <v>ВВ</v>
      </c>
      <c r="N405" s="17">
        <f>'ЕФЕКТИВНІСТЬ 2018 рік'!X288</f>
        <v>0</v>
      </c>
    </row>
    <row r="406" spans="2:14" ht="24" outlineLevel="2" x14ac:dyDescent="0.25">
      <c r="B406" s="2">
        <f>'ЕФЕКТИВНІСТЬ 2018 рік'!B289</f>
        <v>252</v>
      </c>
      <c r="C406" s="196" t="str">
        <f>'ЕФЕКТИВНІСТЬ 2018 рік'!C289</f>
        <v>Новоукраїнський районний суд Кіровоградської області</v>
      </c>
      <c r="E406" s="189">
        <f>'ЕФЕКТИВНІСТЬ 2018 рік'!K289</f>
        <v>9323.3033900000009</v>
      </c>
      <c r="F406" s="190">
        <f>'ЕФЕКТИВНІСТЬ 2018 рік'!E289</f>
        <v>1511.55</v>
      </c>
      <c r="G406" s="189">
        <f>'ЕФЕКТИВНІСТЬ 2018 рік'!N289</f>
        <v>3.6320000000000001</v>
      </c>
      <c r="H406" s="64">
        <f>'ЕФЕКТИВНІСТЬ 2018 рік'!R289</f>
        <v>1.71</v>
      </c>
      <c r="I406" s="64">
        <f>'ЕФЕКТИВНІСТЬ 2018 рік'!Q289</f>
        <v>0.29999999999999993</v>
      </c>
      <c r="K406" s="23">
        <f>'ЕФЕКТИВНІСТЬ 2018 рік'!U289</f>
        <v>0</v>
      </c>
      <c r="L406" s="114" t="str">
        <f>'ЕФЕКТИВНІСТЬ 2018 рік'!V289</f>
        <v>АА</v>
      </c>
      <c r="M406" s="23">
        <f>'ЕФЕКТИВНІСТЬ 2018 рік'!W289</f>
        <v>0</v>
      </c>
      <c r="N406" s="17">
        <f>'ЕФЕКТИВНІСТЬ 2018 рік'!X289</f>
        <v>0</v>
      </c>
    </row>
    <row r="407" spans="2:14" ht="24" outlineLevel="2" x14ac:dyDescent="0.25">
      <c r="B407" s="2">
        <f>'ЕФЕКТИВНІСТЬ 2018 рік'!B290</f>
        <v>253</v>
      </c>
      <c r="C407" s="196" t="str">
        <f>'ЕФЕКТИВНІСТЬ 2018 рік'!C290</f>
        <v>Олександрівський районний суд Кіровоградської області</v>
      </c>
      <c r="E407" s="189">
        <f>'ЕФЕКТИВНІСТЬ 2018 рік'!K290</f>
        <v>6650.4234700000006</v>
      </c>
      <c r="F407" s="190">
        <f>'ЕФЕКТИВНІСТЬ 2018 рік'!E290</f>
        <v>421.25</v>
      </c>
      <c r="G407" s="189">
        <f>'ЕФЕКТИВНІСТЬ 2018 рік'!N290</f>
        <v>2.992</v>
      </c>
      <c r="H407" s="64">
        <f>'ЕФЕКТИВНІСТЬ 2018 рік'!R290</f>
        <v>-0.65</v>
      </c>
      <c r="I407" s="64">
        <f>'ЕФЕКТИВНІСТЬ 2018 рік'!Q290</f>
        <v>-0.47000000000000003</v>
      </c>
      <c r="K407" s="23">
        <f>'ЕФЕКТИВНІСТЬ 2018 рік'!U290</f>
        <v>0</v>
      </c>
      <c r="L407" s="114">
        <f>'ЕФЕКТИВНІСТЬ 2018 рік'!V290</f>
        <v>0</v>
      </c>
      <c r="M407" s="23" t="str">
        <f>'ЕФЕКТИВНІСТЬ 2018 рік'!W290</f>
        <v>ВВ</v>
      </c>
      <c r="N407" s="17">
        <f>'ЕФЕКТИВНІСТЬ 2018 рік'!X290</f>
        <v>0</v>
      </c>
    </row>
    <row r="408" spans="2:14" ht="24" outlineLevel="2" x14ac:dyDescent="0.25">
      <c r="B408" s="2">
        <f>'ЕФЕКТИВНІСТЬ 2018 рік'!B291</f>
        <v>254</v>
      </c>
      <c r="C408" s="196" t="str">
        <f>'ЕФЕКТИВНІСТЬ 2018 рік'!C291</f>
        <v>Олександрійський міськрайонний суд Кіровоградської області</v>
      </c>
      <c r="E408" s="189">
        <f>'ЕФЕКТИВНІСТЬ 2018 рік'!K291</f>
        <v>17577.887609999998</v>
      </c>
      <c r="F408" s="190">
        <f>'ЕФЕКТИВНІСТЬ 2018 рік'!E291</f>
        <v>1680.51</v>
      </c>
      <c r="G408" s="189">
        <f>'ЕФЕКТИВНІСТЬ 2018 рік'!N291</f>
        <v>10.464</v>
      </c>
      <c r="H408" s="64">
        <f>'ЕФЕКТИВНІСТЬ 2018 рік'!R291</f>
        <v>-6.9999999999999993E-2</v>
      </c>
      <c r="I408" s="64">
        <f>'ЕФЕКТИВНІСТЬ 2018 рік'!Q291</f>
        <v>-0.68</v>
      </c>
      <c r="K408" s="23">
        <f>'ЕФЕКТИВНІСТЬ 2018 рік'!U291</f>
        <v>0</v>
      </c>
      <c r="L408" s="114">
        <f>'ЕФЕКТИВНІСТЬ 2018 рік'!V291</f>
        <v>0</v>
      </c>
      <c r="M408" s="23" t="str">
        <f>'ЕФЕКТИВНІСТЬ 2018 рік'!W291</f>
        <v>ВВ</v>
      </c>
      <c r="N408" s="17">
        <f>'ЕФЕКТИВНІСТЬ 2018 рік'!X291</f>
        <v>0</v>
      </c>
    </row>
    <row r="409" spans="2:14" outlineLevel="2" x14ac:dyDescent="0.25">
      <c r="B409" s="2">
        <f>'ЕФЕКТИВНІСТЬ 2018 рік'!B292</f>
        <v>255</v>
      </c>
      <c r="C409" s="196" t="str">
        <f>'ЕФЕКТИВНІСТЬ 2018 рік'!C292</f>
        <v>Онуфріївський районний суд Кіровоградської області</v>
      </c>
      <c r="E409" s="189">
        <f>'ЕФЕКТИВНІСТЬ 2018 рік'!K292</f>
        <v>3756.8491899999999</v>
      </c>
      <c r="F409" s="190">
        <f>'ЕФЕКТИВНІСТЬ 2018 рік'!E292</f>
        <v>101.82</v>
      </c>
      <c r="G409" s="189">
        <f>'ЕФЕКТИВНІСТЬ 2018 рік'!N292</f>
        <v>1.4319999999999999</v>
      </c>
      <c r="H409" s="64">
        <f>'ЕФЕКТИВНІСТЬ 2018 рік'!R292</f>
        <v>-2.9299999999999997</v>
      </c>
      <c r="I409" s="64">
        <f>'ЕФЕКТИВНІСТЬ 2018 рік'!Q292</f>
        <v>-6.37</v>
      </c>
      <c r="K409" s="23">
        <f>'ЕФЕКТИВНІСТЬ 2018 рік'!U292</f>
        <v>0</v>
      </c>
      <c r="L409" s="114">
        <f>'ЕФЕКТИВНІСТЬ 2018 рік'!V292</f>
        <v>0</v>
      </c>
      <c r="M409" s="23" t="str">
        <f>'ЕФЕКТИВНІСТЬ 2018 рік'!W292</f>
        <v>ВВ</v>
      </c>
      <c r="N409" s="17">
        <f>'ЕФЕКТИВНІСТЬ 2018 рік'!X292</f>
        <v>0</v>
      </c>
    </row>
    <row r="410" spans="2:14" outlineLevel="2" x14ac:dyDescent="0.25">
      <c r="B410" s="2">
        <f>'ЕФЕКТИВНІСТЬ 2018 рік'!B293</f>
        <v>256</v>
      </c>
      <c r="C410" s="196" t="str">
        <f>'ЕФЕКТИВНІСТЬ 2018 рік'!C293</f>
        <v>Петрівський районний суд Кіровоградської області</v>
      </c>
      <c r="E410" s="189">
        <f>'ЕФЕКТИВНІСТЬ 2018 рік'!K293</f>
        <v>6476.745249999999</v>
      </c>
      <c r="F410" s="190">
        <f>'ЕФЕКТИВНІСТЬ 2018 рік'!E293</f>
        <v>316.61</v>
      </c>
      <c r="G410" s="189">
        <f>'ЕФЕКТИВНІСТЬ 2018 рік'!N293</f>
        <v>2.8359999999999999</v>
      </c>
      <c r="H410" s="64">
        <f>'ЕФЕКТИВНІСТЬ 2018 рік'!R293</f>
        <v>-1.24</v>
      </c>
      <c r="I410" s="64">
        <f>'ЕФЕКТИВНІСТЬ 2018 рік'!Q293</f>
        <v>-0.95000000000000007</v>
      </c>
      <c r="K410" s="23">
        <f>'ЕФЕКТИВНІСТЬ 2018 рік'!U293</f>
        <v>0</v>
      </c>
      <c r="L410" s="114">
        <f>'ЕФЕКТИВНІСТЬ 2018 рік'!V293</f>
        <v>0</v>
      </c>
      <c r="M410" s="23" t="str">
        <f>'ЕФЕКТИВНІСТЬ 2018 рік'!W293</f>
        <v>ВВ</v>
      </c>
      <c r="N410" s="17">
        <f>'ЕФЕКТИВНІСТЬ 2018 рік'!X293</f>
        <v>0</v>
      </c>
    </row>
    <row r="411" spans="2:14" ht="24" outlineLevel="2" x14ac:dyDescent="0.25">
      <c r="B411" s="2">
        <f>'ЕФЕКТИВНІСТЬ 2018 рік'!B294</f>
        <v>257</v>
      </c>
      <c r="C411" s="196" t="str">
        <f>'ЕФЕКТИВНІСТЬ 2018 рік'!C294</f>
        <v>Світловодський міськрайонний суд Кіровоградської області</v>
      </c>
      <c r="E411" s="189">
        <f>'ЕФЕКТИВНІСТЬ 2018 рік'!K294</f>
        <v>14988.755799999999</v>
      </c>
      <c r="F411" s="190">
        <f>'ЕФЕКТИВНІСТЬ 2018 рік'!E294</f>
        <v>1001.26</v>
      </c>
      <c r="G411" s="189">
        <f>'ЕФЕКТИВНІСТЬ 2018 рік'!N294</f>
        <v>8.8759999999999994</v>
      </c>
      <c r="H411" s="64">
        <f>'ЕФЕКТИВНІСТЬ 2018 рік'!R294</f>
        <v>-0.73</v>
      </c>
      <c r="I411" s="64">
        <f>'ЕФЕКТИВНІСТЬ 2018 рік'!Q294</f>
        <v>-0.47000000000000003</v>
      </c>
      <c r="K411" s="23">
        <f>'ЕФЕКТИВНІСТЬ 2018 рік'!U294</f>
        <v>0</v>
      </c>
      <c r="L411" s="114">
        <f>'ЕФЕКТИВНІСТЬ 2018 рік'!V294</f>
        <v>0</v>
      </c>
      <c r="M411" s="23" t="str">
        <f>'ЕФЕКТИВНІСТЬ 2018 рік'!W294</f>
        <v>ВВ</v>
      </c>
      <c r="N411" s="17">
        <f>'ЕФЕКТИВНІСТЬ 2018 рік'!X294</f>
        <v>0</v>
      </c>
    </row>
    <row r="412" spans="2:14" outlineLevel="2" x14ac:dyDescent="0.25">
      <c r="B412" s="2">
        <f>'ЕФЕКТИВНІСТЬ 2018 рік'!B295</f>
        <v>258</v>
      </c>
      <c r="C412" s="196" t="str">
        <f>'ЕФЕКТИВНІСТЬ 2018 рік'!C295</f>
        <v>Ульяновський районний суд Кіровоградської області</v>
      </c>
      <c r="E412" s="189">
        <f>'ЕФЕКТИВНІСТЬ 2018 рік'!K295</f>
        <v>5358.7432399999989</v>
      </c>
      <c r="F412" s="190">
        <f>'ЕФЕКТИВНІСТЬ 2018 рік'!E295</f>
        <v>349.51</v>
      </c>
      <c r="G412" s="189">
        <f>'ЕФЕКТИВНІСТЬ 2018 рік'!N295</f>
        <v>2.96</v>
      </c>
      <c r="H412" s="64">
        <f>'ЕФЕКТИВНІСТЬ 2018 рік'!R295</f>
        <v>-0.74</v>
      </c>
      <c r="I412" s="64">
        <f>'ЕФЕКТИВНІСТЬ 2018 рік'!Q295</f>
        <v>-1.5100000000000002</v>
      </c>
      <c r="K412" s="23">
        <f>'ЕФЕКТИВНІСТЬ 2018 рік'!U295</f>
        <v>0</v>
      </c>
      <c r="L412" s="114">
        <f>'ЕФЕКТИВНІСТЬ 2018 рік'!V295</f>
        <v>0</v>
      </c>
      <c r="M412" s="23" t="str">
        <f>'ЕФЕКТИВНІСТЬ 2018 рік'!W295</f>
        <v>ВВ</v>
      </c>
      <c r="N412" s="17">
        <f>'ЕФЕКТИВНІСТЬ 2018 рік'!X295</f>
        <v>0</v>
      </c>
    </row>
    <row r="413" spans="2:14" outlineLevel="2" x14ac:dyDescent="0.25">
      <c r="B413" s="2">
        <f>'ЕФЕКТИВНІСТЬ 2018 рік'!B296</f>
        <v>259</v>
      </c>
      <c r="C413" s="196" t="str">
        <f>'ЕФЕКТИВНІСТЬ 2018 рік'!C296</f>
        <v>Устинівський районний суд Кіровоградської області</v>
      </c>
      <c r="E413" s="189">
        <f>'ЕФЕКТИВНІСТЬ 2018 рік'!K296</f>
        <v>4709.359660000001</v>
      </c>
      <c r="F413" s="190">
        <f>'ЕФЕКТИВНІСТЬ 2018 рік'!E296</f>
        <v>157.35</v>
      </c>
      <c r="G413" s="189">
        <f>'ЕФЕКТИВНІСТЬ 2018 рік'!N296</f>
        <v>2</v>
      </c>
      <c r="H413" s="64">
        <f>'ЕФЕКТИВНІСТЬ 2018 рік'!R296</f>
        <v>-2.2599999999999998</v>
      </c>
      <c r="I413" s="64">
        <f>'ЕФЕКТИВНІСТЬ 2018 рік'!Q296</f>
        <v>-0.96000000000000008</v>
      </c>
      <c r="K413" s="23">
        <f>'ЕФЕКТИВНІСТЬ 2018 рік'!U296</f>
        <v>0</v>
      </c>
      <c r="L413" s="114">
        <f>'ЕФЕКТИВНІСТЬ 2018 рік'!V296</f>
        <v>0</v>
      </c>
      <c r="M413" s="23" t="str">
        <f>'ЕФЕКТИВНІСТЬ 2018 рік'!W296</f>
        <v>ВВ</v>
      </c>
      <c r="N413" s="17">
        <f>'ЕФЕКТИВНІСТЬ 2018 рік'!X296</f>
        <v>0</v>
      </c>
    </row>
    <row r="414" spans="2:14" x14ac:dyDescent="0.25">
      <c r="C414" s="206" t="s">
        <v>704</v>
      </c>
      <c r="E414" s="77"/>
      <c r="F414" s="77"/>
      <c r="G414" s="77"/>
      <c r="H414" s="77"/>
      <c r="I414" s="77"/>
      <c r="K414" s="77"/>
      <c r="L414" s="77"/>
      <c r="M414" s="77"/>
      <c r="N414" s="77"/>
    </row>
    <row r="415" spans="2:14" ht="21" customHeight="1" outlineLevel="1" x14ac:dyDescent="0.25">
      <c r="B415" s="2">
        <f>'ЕФЕКТИВНІСТЬ 2018 рік'!B297</f>
        <v>260</v>
      </c>
      <c r="C415" s="196" t="str">
        <f>'ЕФЕКТИВНІСТЬ 2018 рік'!C297</f>
        <v>Біловодський районний суд Луганської області</v>
      </c>
      <c r="E415" s="189">
        <f>'ЕФЕКТИВНІСТЬ 2018 рік'!K297</f>
        <v>8452.7067999999999</v>
      </c>
      <c r="F415" s="190">
        <f>'ЕФЕКТИВНІСТЬ 2018 рік'!E297</f>
        <v>1031.72</v>
      </c>
      <c r="G415" s="189">
        <f>'ЕФЕКТИВНІСТЬ 2018 рік'!N297</f>
        <v>4.7320000000000002</v>
      </c>
      <c r="H415" s="64">
        <f>'ЕФЕКТИВНІСТЬ 2018 рік'!R297</f>
        <v>0.45</v>
      </c>
      <c r="I415" s="64">
        <f>'ЕФЕКТИВНІСТЬ 2018 рік'!Q297</f>
        <v>-2.7600000000000002</v>
      </c>
      <c r="K415" s="23">
        <f>'ЕФЕКТИВНІСТЬ 2018 рік'!U297</f>
        <v>0</v>
      </c>
      <c r="L415" s="114">
        <f>'ЕФЕКТИВНІСТЬ 2018 рік'!V297</f>
        <v>0</v>
      </c>
      <c r="M415" s="23">
        <f>'ЕФЕКТИВНІСТЬ 2018 рік'!W297</f>
        <v>0</v>
      </c>
      <c r="N415" s="17" t="str">
        <f>'ЕФЕКТИВНІСТЬ 2018 рік'!X297</f>
        <v>ВА</v>
      </c>
    </row>
    <row r="416" spans="2:14" ht="21" customHeight="1" outlineLevel="1" x14ac:dyDescent="0.25">
      <c r="B416" s="2">
        <f>'ЕФЕКТИВНІСТЬ 2018 рік'!B298</f>
        <v>261</v>
      </c>
      <c r="C416" s="196" t="str">
        <f>'ЕФЕКТИВНІСТЬ 2018 рік'!C298</f>
        <v>Білокуракинський районний суд Луганської області</v>
      </c>
      <c r="E416" s="189">
        <f>'ЕФЕКТИВНІСТЬ 2018 рік'!K298</f>
        <v>6931.2467400000005</v>
      </c>
      <c r="F416" s="190">
        <f>'ЕФЕКТИВНІСТЬ 2018 рік'!E298</f>
        <v>691.36</v>
      </c>
      <c r="G416" s="189">
        <f>'ЕФЕКТИВНІСТЬ 2018 рік'!N298</f>
        <v>1.9079999999999999</v>
      </c>
      <c r="H416" s="64">
        <f>'ЕФЕКТИВНІСТЬ 2018 рік'!R298</f>
        <v>1.08</v>
      </c>
      <c r="I416" s="64">
        <f>'ЕФЕКТИВНІСТЬ 2018 рік'!Q298</f>
        <v>-0.22999999999999998</v>
      </c>
      <c r="K416" s="23">
        <f>'ЕФЕКТИВНІСТЬ 2018 рік'!U298</f>
        <v>0</v>
      </c>
      <c r="L416" s="114">
        <f>'ЕФЕКТИВНІСТЬ 2018 рік'!V298</f>
        <v>0</v>
      </c>
      <c r="M416" s="23">
        <f>'ЕФЕКТИВНІСТЬ 2018 рік'!W298</f>
        <v>0</v>
      </c>
      <c r="N416" s="17" t="str">
        <f>'ЕФЕКТИВНІСТЬ 2018 рік'!X298</f>
        <v>ВА</v>
      </c>
    </row>
    <row r="417" spans="2:14" ht="21" customHeight="1" outlineLevel="1" x14ac:dyDescent="0.25">
      <c r="B417" s="2">
        <f>'ЕФЕКТИВНІСТЬ 2018 рік'!B299</f>
        <v>262</v>
      </c>
      <c r="C417" s="196" t="str">
        <f>'ЕФЕКТИВНІСТЬ 2018 рік'!C299</f>
        <v>Кремінський районний суд Луганської області</v>
      </c>
      <c r="E417" s="189">
        <f>'ЕФЕКТИВНІСТЬ 2018 рік'!K299</f>
        <v>8596.5831299999991</v>
      </c>
      <c r="F417" s="190">
        <f>'ЕФЕКТИВНІСТЬ 2018 рік'!E299</f>
        <v>811.93</v>
      </c>
      <c r="G417" s="189">
        <f>'ЕФЕКТИВНІСТЬ 2018 рік'!N299</f>
        <v>4.476</v>
      </c>
      <c r="H417" s="64">
        <f>'ЕФЕКТИВНІСТЬ 2018 рік'!R299</f>
        <v>0.04</v>
      </c>
      <c r="I417" s="64">
        <f>'ЕФЕКТИВНІСТЬ 2018 рік'!Q299</f>
        <v>-0.32000000000000006</v>
      </c>
      <c r="K417" s="23">
        <f>'ЕФЕКТИВНІСТЬ 2018 рік'!U299</f>
        <v>0</v>
      </c>
      <c r="L417" s="114">
        <f>'ЕФЕКТИВНІСТЬ 2018 рік'!V299</f>
        <v>0</v>
      </c>
      <c r="M417" s="23">
        <f>'ЕФЕКТИВНІСТЬ 2018 рік'!W299</f>
        <v>0</v>
      </c>
      <c r="N417" s="17" t="str">
        <f>'ЕФЕКТИВНІСТЬ 2018 рік'!X299</f>
        <v>ВА</v>
      </c>
    </row>
    <row r="418" spans="2:14" ht="21" customHeight="1" outlineLevel="1" x14ac:dyDescent="0.25">
      <c r="B418" s="2">
        <f>'ЕФЕКТИВНІСТЬ 2018 рік'!B300</f>
        <v>263</v>
      </c>
      <c r="C418" s="196" t="str">
        <f>'ЕФЕКТИВНІСТЬ 2018 рік'!C300</f>
        <v>Лисичанський міський суд Луганської області</v>
      </c>
      <c r="E418" s="189">
        <f>'ЕФЕКТИВНІСТЬ 2018 рік'!K300</f>
        <v>16257.800740000001</v>
      </c>
      <c r="F418" s="190">
        <f>'ЕФЕКТИВНІСТЬ 2018 рік'!E300</f>
        <v>1808.87</v>
      </c>
      <c r="G418" s="189">
        <f>'ЕФЕКТИВНІСТЬ 2018 рік'!N300</f>
        <v>6.7039999999999997</v>
      </c>
      <c r="H418" s="64">
        <f>'ЕФЕКТИВНІСТЬ 2018 рік'!R300</f>
        <v>0.66999999999999993</v>
      </c>
      <c r="I418" s="64">
        <f>'ЕФЕКТИВНІСТЬ 2018 рік'!Q300</f>
        <v>-1.6600000000000001</v>
      </c>
      <c r="K418" s="23">
        <f>'ЕФЕКТИВНІСТЬ 2018 рік'!U300</f>
        <v>0</v>
      </c>
      <c r="L418" s="114">
        <f>'ЕФЕКТИВНІСТЬ 2018 рік'!V300</f>
        <v>0</v>
      </c>
      <c r="M418" s="23">
        <f>'ЕФЕКТИВНІСТЬ 2018 рік'!W300</f>
        <v>0</v>
      </c>
      <c r="N418" s="17" t="str">
        <f>'ЕФЕКТИВНІСТЬ 2018 рік'!X300</f>
        <v>ВА</v>
      </c>
    </row>
    <row r="419" spans="2:14" ht="21" customHeight="1" outlineLevel="1" x14ac:dyDescent="0.25">
      <c r="B419" s="2">
        <f>'ЕФЕКТИВНІСТЬ 2018 рік'!B301</f>
        <v>264</v>
      </c>
      <c r="C419" s="196" t="str">
        <f>'ЕФЕКТИВНІСТЬ 2018 рік'!C301</f>
        <v>Марківський районний суд Луганської області</v>
      </c>
      <c r="E419" s="189">
        <f>'ЕФЕКТИВНІСТЬ 2018 рік'!K301</f>
        <v>7841.0839399999995</v>
      </c>
      <c r="F419" s="190">
        <f>'ЕФЕКТИВНІСТЬ 2018 рік'!E301</f>
        <v>365.13</v>
      </c>
      <c r="G419" s="189">
        <f>'ЕФЕКТИВНІСТЬ 2018 рік'!N301</f>
        <v>4.5199999999999996</v>
      </c>
      <c r="H419" s="64">
        <f>'ЕФЕКТИВНІСТЬ 2018 рік'!R301</f>
        <v>-1.5</v>
      </c>
      <c r="I419" s="64">
        <f>'ЕФЕКТИВНІСТЬ 2018 рік'!Q301</f>
        <v>-1.88</v>
      </c>
      <c r="K419" s="23">
        <f>'ЕФЕКТИВНІСТЬ 2018 рік'!U301</f>
        <v>0</v>
      </c>
      <c r="L419" s="114">
        <f>'ЕФЕКТИВНІСТЬ 2018 рік'!V301</f>
        <v>0</v>
      </c>
      <c r="M419" s="23" t="str">
        <f>'ЕФЕКТИВНІСТЬ 2018 рік'!W301</f>
        <v>ВВ</v>
      </c>
      <c r="N419" s="17">
        <f>'ЕФЕКТИВНІСТЬ 2018 рік'!X301</f>
        <v>0</v>
      </c>
    </row>
    <row r="420" spans="2:14" ht="21" customHeight="1" outlineLevel="1" x14ac:dyDescent="0.25">
      <c r="B420" s="2">
        <f>'ЕФЕКТИВНІСТЬ 2018 рік'!B302</f>
        <v>265</v>
      </c>
      <c r="C420" s="196" t="str">
        <f>'ЕФЕКТИВНІСТЬ 2018 рік'!C302</f>
        <v>Міловський районний суд Луганської області</v>
      </c>
      <c r="E420" s="189">
        <f>'ЕФЕКТИВНІСТЬ 2018 рік'!K302</f>
        <v>5406.2372299999997</v>
      </c>
      <c r="F420" s="190">
        <f>'ЕФЕКТИВНІСТЬ 2018 рік'!E302</f>
        <v>375.26</v>
      </c>
      <c r="G420" s="189">
        <f>'ЕФЕКТИВНІСТЬ 2018 рік'!N302</f>
        <v>2.5880000000000001</v>
      </c>
      <c r="H420" s="64">
        <f>'ЕФЕКТИВНІСТЬ 2018 рік'!R302</f>
        <v>-0.51</v>
      </c>
      <c r="I420" s="64">
        <f>'ЕФЕКТИВНІСТЬ 2018 рік'!Q302</f>
        <v>-0.38</v>
      </c>
      <c r="K420" s="23">
        <f>'ЕФЕКТИВНІСТЬ 2018 рік'!U302</f>
        <v>0</v>
      </c>
      <c r="L420" s="114">
        <f>'ЕФЕКТИВНІСТЬ 2018 рік'!V302</f>
        <v>0</v>
      </c>
      <c r="M420" s="23" t="str">
        <f>'ЕФЕКТИВНІСТЬ 2018 рік'!W302</f>
        <v>ВВ</v>
      </c>
      <c r="N420" s="17">
        <f>'ЕФЕКТИВНІСТЬ 2018 рік'!X302</f>
        <v>0</v>
      </c>
    </row>
    <row r="421" spans="2:14" ht="21" customHeight="1" outlineLevel="1" x14ac:dyDescent="0.25">
      <c r="B421" s="2">
        <f>'ЕФЕКТИВНІСТЬ 2018 рік'!B303</f>
        <v>266</v>
      </c>
      <c r="C421" s="196" t="str">
        <f>'ЕФЕКТИВНІСТЬ 2018 рік'!C303</f>
        <v>Новоайдарський районний суд Луганської області</v>
      </c>
      <c r="E421" s="189">
        <f>'ЕФЕКТИВНІСТЬ 2018 рік'!K303</f>
        <v>6340.6964799999996</v>
      </c>
      <c r="F421" s="190">
        <f>'ЕФЕКТИВНІСТЬ 2018 рік'!E303</f>
        <v>671.77</v>
      </c>
      <c r="G421" s="189">
        <f>'ЕФЕКТИВНІСТЬ 2018 рік'!N303</f>
        <v>2.972</v>
      </c>
      <c r="H421" s="64">
        <f>'ЕФЕКТИВНІСТЬ 2018 рік'!R303</f>
        <v>0.38</v>
      </c>
      <c r="I421" s="64">
        <f>'ЕФЕКТИВНІСТЬ 2018 рік'!Q303</f>
        <v>-0.90999999999999992</v>
      </c>
      <c r="K421" s="23">
        <f>'ЕФЕКТИВНІСТЬ 2018 рік'!U303</f>
        <v>0</v>
      </c>
      <c r="L421" s="114">
        <f>'ЕФЕКТИВНІСТЬ 2018 рік'!V303</f>
        <v>0</v>
      </c>
      <c r="M421" s="23">
        <f>'ЕФЕКТИВНІСТЬ 2018 рік'!W303</f>
        <v>0</v>
      </c>
      <c r="N421" s="17" t="str">
        <f>'ЕФЕКТИВНІСТЬ 2018 рік'!X303</f>
        <v>ВА</v>
      </c>
    </row>
    <row r="422" spans="2:14" ht="21" customHeight="1" outlineLevel="1" x14ac:dyDescent="0.25">
      <c r="B422" s="2">
        <f>'ЕФЕКТИВНІСТЬ 2018 рік'!B304</f>
        <v>267</v>
      </c>
      <c r="C422" s="196" t="str">
        <f>'ЕФЕКТИВНІСТЬ 2018 рік'!C304</f>
        <v>Новопсковський районний суд Луганської області</v>
      </c>
      <c r="E422" s="189">
        <f>'ЕФЕКТИВНІСТЬ 2018 рік'!K304</f>
        <v>6825.0470700000005</v>
      </c>
      <c r="F422" s="190">
        <f>'ЕФЕКТИВНІСТЬ 2018 рік'!E304</f>
        <v>517.97</v>
      </c>
      <c r="G422" s="189">
        <f>'ЕФЕКТИВНІСТЬ 2018 рік'!N304</f>
        <v>2.992</v>
      </c>
      <c r="H422" s="64">
        <f>'ЕФЕКТИВНІСТЬ 2018 рік'!R304</f>
        <v>-0.24</v>
      </c>
      <c r="I422" s="64">
        <f>'ЕФЕКТИВНІСТЬ 2018 рік'!Q304</f>
        <v>-2.65</v>
      </c>
      <c r="K422" s="23">
        <f>'ЕФЕКТИВНІСТЬ 2018 рік'!U304</f>
        <v>0</v>
      </c>
      <c r="L422" s="114">
        <f>'ЕФЕКТИВНІСТЬ 2018 рік'!V304</f>
        <v>0</v>
      </c>
      <c r="M422" s="23" t="str">
        <f>'ЕФЕКТИВНІСТЬ 2018 рік'!W304</f>
        <v>ВВ</v>
      </c>
      <c r="N422" s="17">
        <f>'ЕФЕКТИВНІСТЬ 2018 рік'!X304</f>
        <v>0</v>
      </c>
    </row>
    <row r="423" spans="2:14" ht="21" customHeight="1" outlineLevel="1" x14ac:dyDescent="0.25">
      <c r="B423" s="2">
        <f>'ЕФЕКТИВНІСТЬ 2018 рік'!B305</f>
        <v>268</v>
      </c>
      <c r="C423" s="196" t="str">
        <f>'ЕФЕКТИВНІСТЬ 2018 рік'!C305</f>
        <v>Попаснянський районний суд Луганської області</v>
      </c>
      <c r="E423" s="189">
        <f>'ЕФЕКТИВНІСТЬ 2018 рік'!K305</f>
        <v>6172.22156</v>
      </c>
      <c r="F423" s="190">
        <f>'ЕФЕКТИВНІСТЬ 2018 рік'!E305</f>
        <v>822.56</v>
      </c>
      <c r="G423" s="189">
        <f>'ЕФЕКТИВНІСТЬ 2018 рік'!N305</f>
        <v>1.472</v>
      </c>
      <c r="H423" s="64">
        <f>'ЕФЕКТИВНІСТЬ 2018 рік'!R305</f>
        <v>2.3699999999999997</v>
      </c>
      <c r="I423" s="64">
        <f>'ЕФЕКТИВНІСТЬ 2018 рік'!Q305</f>
        <v>-0.82</v>
      </c>
      <c r="K423" s="23">
        <f>'ЕФЕКТИВНІСТЬ 2018 рік'!U305</f>
        <v>0</v>
      </c>
      <c r="L423" s="114">
        <f>'ЕФЕКТИВНІСТЬ 2018 рік'!V305</f>
        <v>0</v>
      </c>
      <c r="M423" s="23">
        <f>'ЕФЕКТИВНІСТЬ 2018 рік'!W305</f>
        <v>0</v>
      </c>
      <c r="N423" s="17" t="str">
        <f>'ЕФЕКТИВНІСТЬ 2018 рік'!X305</f>
        <v>ВА</v>
      </c>
    </row>
    <row r="424" spans="2:14" ht="21" customHeight="1" outlineLevel="1" x14ac:dyDescent="0.25">
      <c r="B424" s="2">
        <f>'ЕФЕКТИВНІСТЬ 2018 рік'!B306</f>
        <v>269</v>
      </c>
      <c r="C424" s="196" t="str">
        <f>'ЕФЕКТИВНІСТЬ 2018 рік'!C306</f>
        <v>Рубіжанський міський суд Луганської області</v>
      </c>
      <c r="E424" s="189">
        <f>'ЕФЕКТИВНІСТЬ 2018 рік'!K306</f>
        <v>20236.179080000002</v>
      </c>
      <c r="F424" s="190">
        <f>'ЕФЕКТИВНІСТЬ 2018 рік'!E306</f>
        <v>823.28</v>
      </c>
      <c r="G424" s="189">
        <f>'ЕФЕКТИВНІСТЬ 2018 рік'!N306</f>
        <v>21.103999999999999</v>
      </c>
      <c r="H424" s="64">
        <f>'ЕФЕКТИВНІСТЬ 2018 рік'!R306</f>
        <v>-2.0099999999999998</v>
      </c>
      <c r="I424" s="64">
        <f>'ЕФЕКТИВНІСТЬ 2018 рік'!Q306</f>
        <v>-1.56</v>
      </c>
      <c r="K424" s="23">
        <f>'ЕФЕКТИВНІСТЬ 2018 рік'!U306</f>
        <v>0</v>
      </c>
      <c r="L424" s="114">
        <f>'ЕФЕКТИВНІСТЬ 2018 рік'!V306</f>
        <v>0</v>
      </c>
      <c r="M424" s="23" t="str">
        <f>'ЕФЕКТИВНІСТЬ 2018 рік'!W306</f>
        <v>ВВ</v>
      </c>
      <c r="N424" s="17">
        <f>'ЕФЕКТИВНІСТЬ 2018 рік'!X306</f>
        <v>0</v>
      </c>
    </row>
    <row r="425" spans="2:14" ht="21" customHeight="1" outlineLevel="1" x14ac:dyDescent="0.25">
      <c r="B425" s="2">
        <f>'ЕФЕКТИВНІСТЬ 2018 рік'!B307</f>
        <v>270</v>
      </c>
      <c r="C425" s="196" t="str">
        <f>'ЕФЕКТИВНІСТЬ 2018 рік'!C307</f>
        <v>Сватівський районний суд Луганської області</v>
      </c>
      <c r="E425" s="189">
        <f>'ЕФЕКТИВНІСТЬ 2018 рік'!K307</f>
        <v>14258.284320000001</v>
      </c>
      <c r="F425" s="190">
        <f>'ЕФЕКТИВНІСТЬ 2018 рік'!E307</f>
        <v>2121.81</v>
      </c>
      <c r="G425" s="189">
        <f>'ЕФЕКТИВНІСТЬ 2018 рік'!N307</f>
        <v>6.4119999999999999</v>
      </c>
      <c r="H425" s="64">
        <f>'ЕФЕКТИВНІСТЬ 2018 рік'!R307</f>
        <v>1.21</v>
      </c>
      <c r="I425" s="64">
        <f>'ЕФЕКТИВНІСТЬ 2018 рік'!Q307</f>
        <v>-0.24</v>
      </c>
      <c r="K425" s="23">
        <f>'ЕФЕКТИВНІСТЬ 2018 рік'!U307</f>
        <v>0</v>
      </c>
      <c r="L425" s="114">
        <f>'ЕФЕКТИВНІСТЬ 2018 рік'!V307</f>
        <v>0</v>
      </c>
      <c r="M425" s="23">
        <f>'ЕФЕКТИВНІСТЬ 2018 рік'!W307</f>
        <v>0</v>
      </c>
      <c r="N425" s="17" t="str">
        <f>'ЕФЕКТИВНІСТЬ 2018 рік'!X307</f>
        <v>ВА</v>
      </c>
    </row>
    <row r="426" spans="2:14" ht="21" customHeight="1" outlineLevel="1" x14ac:dyDescent="0.25">
      <c r="B426" s="2">
        <f>'ЕФЕКТИВНІСТЬ 2018 рік'!B308</f>
        <v>271</v>
      </c>
      <c r="C426" s="196" t="str">
        <f>'ЕФЕКТИВНІСТЬ 2018 рік'!C308</f>
        <v>Сєвєродонецький міський суд Луганської області</v>
      </c>
      <c r="E426" s="189">
        <f>'ЕФЕКТИВНІСТЬ 2018 рік'!K308</f>
        <v>18527.091280000001</v>
      </c>
      <c r="F426" s="190">
        <f>'ЕФЕКТИВНІСТЬ 2018 рік'!E308</f>
        <v>2540.73</v>
      </c>
      <c r="G426" s="189">
        <f>'ЕФЕКТИВНІСТЬ 2018 рік'!N308</f>
        <v>10.968</v>
      </c>
      <c r="H426" s="64">
        <f>'ЕФЕКТИВНІСТЬ 2018 рік'!R308</f>
        <v>0.6100000000000001</v>
      </c>
      <c r="I426" s="64">
        <f>'ЕФЕКТИВНІСТЬ 2018 рік'!Q308</f>
        <v>-0.99</v>
      </c>
      <c r="K426" s="23">
        <f>'ЕФЕКТИВНІСТЬ 2018 рік'!U308</f>
        <v>0</v>
      </c>
      <c r="L426" s="114">
        <f>'ЕФЕКТИВНІСТЬ 2018 рік'!V308</f>
        <v>0</v>
      </c>
      <c r="M426" s="23">
        <f>'ЕФЕКТИВНІСТЬ 2018 рік'!W308</f>
        <v>0</v>
      </c>
      <c r="N426" s="17" t="str">
        <f>'ЕФЕКТИВНІСТЬ 2018 рік'!X308</f>
        <v>ВА</v>
      </c>
    </row>
    <row r="427" spans="2:14" ht="21" customHeight="1" outlineLevel="1" x14ac:dyDescent="0.25">
      <c r="B427" s="2">
        <f>'ЕФЕКТИВНІСТЬ 2018 рік'!B309</f>
        <v>272</v>
      </c>
      <c r="C427" s="196" t="str">
        <f>'ЕФЕКТИВНІСТЬ 2018 рік'!C309</f>
        <v>Старобільський районний суд Луганської області</v>
      </c>
      <c r="E427" s="189">
        <f>'ЕФЕКТИВНІСТЬ 2018 рік'!K309</f>
        <v>14286.52951</v>
      </c>
      <c r="F427" s="190">
        <f>'ЕФЕКТИВНІСТЬ 2018 рік'!E309</f>
        <v>1494.16</v>
      </c>
      <c r="G427" s="189">
        <f>'ЕФЕКТИВНІСТЬ 2018 рік'!N309</f>
        <v>8.6240000000000006</v>
      </c>
      <c r="H427" s="64">
        <f>'ЕФЕКТИВНІСТЬ 2018 рік'!R309</f>
        <v>9.0000000000000011E-2</v>
      </c>
      <c r="I427" s="64">
        <f>'ЕФЕКТИВНІСТЬ 2018 рік'!Q309</f>
        <v>-2.9999999999999957E-2</v>
      </c>
      <c r="K427" s="23">
        <f>'ЕФЕКТИВНІСТЬ 2018 рік'!U309</f>
        <v>0</v>
      </c>
      <c r="L427" s="114">
        <f>'ЕФЕКТИВНІСТЬ 2018 рік'!V309</f>
        <v>0</v>
      </c>
      <c r="M427" s="23">
        <f>'ЕФЕКТИВНІСТЬ 2018 рік'!W309</f>
        <v>0</v>
      </c>
      <c r="N427" s="17" t="str">
        <f>'ЕФЕКТИВНІСТЬ 2018 рік'!X309</f>
        <v>ВА</v>
      </c>
    </row>
    <row r="428" spans="2:14" ht="21" customHeight="1" outlineLevel="1" x14ac:dyDescent="0.25">
      <c r="B428" s="2">
        <f>'ЕФЕКТИВНІСТЬ 2018 рік'!B310</f>
        <v>273</v>
      </c>
      <c r="C428" s="196" t="str">
        <f>'ЕФЕКТИВНІСТЬ 2018 рік'!C310</f>
        <v>Троїцький районний суд Луганської області</v>
      </c>
      <c r="E428" s="189">
        <f>'ЕФЕКТИВНІСТЬ 2018 рік'!K310</f>
        <v>6315.7814699999999</v>
      </c>
      <c r="F428" s="190">
        <f>'ЕФЕКТИВНІСТЬ 2018 рік'!E310</f>
        <v>458.28</v>
      </c>
      <c r="G428" s="189">
        <f>'ЕФЕКТИВНІСТЬ 2018 рік'!N310</f>
        <v>1.988</v>
      </c>
      <c r="H428" s="64">
        <f>'ЕФЕКТИВНІСТЬ 2018 рік'!R310</f>
        <v>2.0000000000000018E-2</v>
      </c>
      <c r="I428" s="64">
        <f>'ЕФЕКТИВНІСТЬ 2018 рік'!Q310</f>
        <v>-2.1</v>
      </c>
      <c r="K428" s="23">
        <f>'ЕФЕКТИВНІСТЬ 2018 рік'!U310</f>
        <v>0</v>
      </c>
      <c r="L428" s="114">
        <f>'ЕФЕКТИВНІСТЬ 2018 рік'!V310</f>
        <v>0</v>
      </c>
      <c r="M428" s="23">
        <f>'ЕФЕКТИВНІСТЬ 2018 рік'!W310</f>
        <v>0</v>
      </c>
      <c r="N428" s="17" t="str">
        <f>'ЕФЕКТИВНІСТЬ 2018 рік'!X310</f>
        <v>ВА</v>
      </c>
    </row>
    <row r="429" spans="2:14" ht="21" customHeight="1" outlineLevel="1" x14ac:dyDescent="0.25">
      <c r="B429" s="126"/>
      <c r="E429" s="77"/>
      <c r="F429" s="77"/>
      <c r="G429" s="77"/>
      <c r="H429" s="77"/>
      <c r="I429" s="77"/>
      <c r="K429" s="77"/>
      <c r="L429" s="77"/>
      <c r="M429" s="77"/>
      <c r="N429" s="128"/>
    </row>
    <row r="430" spans="2:14" ht="21" customHeight="1" outlineLevel="1" x14ac:dyDescent="0.25">
      <c r="B430" s="126"/>
      <c r="E430" s="77"/>
      <c r="F430" s="77"/>
      <c r="G430" s="77"/>
      <c r="H430" s="77"/>
      <c r="I430" s="77"/>
      <c r="K430" s="77"/>
      <c r="L430" s="77"/>
      <c r="M430" s="77"/>
      <c r="N430" s="128"/>
    </row>
    <row r="431" spans="2:14" x14ac:dyDescent="0.25">
      <c r="C431" s="206" t="s">
        <v>705</v>
      </c>
      <c r="E431" s="77"/>
      <c r="F431" s="77"/>
      <c r="G431" s="77"/>
      <c r="H431" s="77"/>
      <c r="I431" s="77"/>
      <c r="K431" s="77"/>
      <c r="L431" s="77"/>
      <c r="M431" s="77"/>
      <c r="N431" s="77"/>
    </row>
    <row r="432" spans="2:14" outlineLevel="1" x14ac:dyDescent="0.25">
      <c r="B432" s="2">
        <f>'ЕФЕКТИВНІСТЬ 2018 рік'!B311</f>
        <v>274</v>
      </c>
      <c r="C432" s="196" t="str">
        <f>'ЕФЕКТИВНІСТЬ 2018 рік'!C311</f>
        <v>Бориславський міський суд Львівської області</v>
      </c>
      <c r="E432" s="189">
        <f>'ЕФЕКТИВНІСТЬ 2018 рік'!K311</f>
        <v>5258.6</v>
      </c>
      <c r="F432" s="190">
        <f>'ЕФЕКТИВНІСТЬ 2018 рік'!E311</f>
        <v>505.52</v>
      </c>
      <c r="G432" s="189">
        <f>'ЕФЕКТИВНІСТЬ 2018 рік'!N311</f>
        <v>1.48</v>
      </c>
      <c r="H432" s="64">
        <f>'ЕФЕКТИВНІСТЬ 2018 рік'!R311</f>
        <v>0.92999999999999994</v>
      </c>
      <c r="I432" s="64">
        <f>'ЕФЕКТИВНІСТЬ 2018 рік'!Q311</f>
        <v>0.26</v>
      </c>
      <c r="K432" s="23">
        <f>'ЕФЕКТИВНІСТЬ 2018 рік'!U311</f>
        <v>0</v>
      </c>
      <c r="L432" s="114" t="str">
        <f>'ЕФЕКТИВНІСТЬ 2018 рік'!V311</f>
        <v>АА</v>
      </c>
      <c r="M432" s="23">
        <f>'ЕФЕКТИВНІСТЬ 2018 рік'!W311</f>
        <v>0</v>
      </c>
      <c r="N432" s="17">
        <f>'ЕФЕКТИВНІСТЬ 2018 рік'!X311</f>
        <v>0</v>
      </c>
    </row>
    <row r="433" spans="2:14" outlineLevel="1" x14ac:dyDescent="0.25">
      <c r="B433" s="2">
        <f>'ЕФЕКТИВНІСТЬ 2018 рік'!B312</f>
        <v>275</v>
      </c>
      <c r="C433" s="196" t="str">
        <f>'ЕФЕКТИВНІСТЬ 2018 рік'!C312</f>
        <v>Бродівський районний суд Львівської області</v>
      </c>
      <c r="E433" s="189">
        <f>'ЕФЕКТИВНІСТЬ 2018 рік'!K312</f>
        <v>6198.7</v>
      </c>
      <c r="F433" s="190">
        <f>'ЕФЕКТИВНІСТЬ 2018 рік'!E312</f>
        <v>466.04</v>
      </c>
      <c r="G433" s="189">
        <f>'ЕФЕКТИВНІСТЬ 2018 рік'!N312</f>
        <v>2.94</v>
      </c>
      <c r="H433" s="64">
        <f>'ЕФЕКТИВНІСТЬ 2018 рік'!R312</f>
        <v>-0.33</v>
      </c>
      <c r="I433" s="64">
        <f>'ЕФЕКТИВНІСТЬ 2018 рік'!Q312</f>
        <v>-1.28</v>
      </c>
      <c r="K433" s="23">
        <f>'ЕФЕКТИВНІСТЬ 2018 рік'!U312</f>
        <v>0</v>
      </c>
      <c r="L433" s="114">
        <f>'ЕФЕКТИВНІСТЬ 2018 рік'!V312</f>
        <v>0</v>
      </c>
      <c r="M433" s="23" t="str">
        <f>'ЕФЕКТИВНІСТЬ 2018 рік'!W312</f>
        <v>ВВ</v>
      </c>
      <c r="N433" s="17">
        <f>'ЕФЕКТИВНІСТЬ 2018 рік'!X312</f>
        <v>0</v>
      </c>
    </row>
    <row r="434" spans="2:14" outlineLevel="1" x14ac:dyDescent="0.25">
      <c r="B434" s="2">
        <f>'ЕФЕКТИВНІСТЬ 2018 рік'!B313</f>
        <v>276</v>
      </c>
      <c r="C434" s="196" t="str">
        <f>'ЕФЕКТИВНІСТЬ 2018 рік'!C313</f>
        <v>Буський районний суд Львівської області</v>
      </c>
      <c r="E434" s="189">
        <f>'ЕФЕКТИВНІСТЬ 2018 рік'!K313</f>
        <v>6707.8</v>
      </c>
      <c r="F434" s="190">
        <f>'ЕФЕКТИВНІСТЬ 2018 рік'!E313</f>
        <v>464.95</v>
      </c>
      <c r="G434" s="189">
        <f>'ЕФЕКТИВНІСТЬ 2018 рік'!N313</f>
        <v>3.952</v>
      </c>
      <c r="H434" s="64">
        <f>'ЕФЕКТИВНІСТЬ 2018 рік'!R313</f>
        <v>-0.65999999999999992</v>
      </c>
      <c r="I434" s="64">
        <f>'ЕФЕКТИВНІСТЬ 2018 рік'!Q313</f>
        <v>-4.18</v>
      </c>
      <c r="K434" s="23">
        <f>'ЕФЕКТИВНІСТЬ 2018 рік'!U313</f>
        <v>0</v>
      </c>
      <c r="L434" s="114">
        <f>'ЕФЕКТИВНІСТЬ 2018 рік'!V313</f>
        <v>0</v>
      </c>
      <c r="M434" s="23" t="str">
        <f>'ЕФЕКТИВНІСТЬ 2018 рік'!W313</f>
        <v>ВВ</v>
      </c>
      <c r="N434" s="17">
        <f>'ЕФЕКТИВНІСТЬ 2018 рік'!X313</f>
        <v>0</v>
      </c>
    </row>
    <row r="435" spans="2:14" outlineLevel="1" x14ac:dyDescent="0.25">
      <c r="B435" s="2">
        <f>'ЕФЕКТИВНІСТЬ 2018 рік'!B314</f>
        <v>277</v>
      </c>
      <c r="C435" s="196" t="str">
        <f>'ЕФЕКТИВНІСТЬ 2018 рік'!C314</f>
        <v>Галицький районний суд м.Львова</v>
      </c>
      <c r="E435" s="189">
        <f>'ЕФЕКТИВНІСТЬ 2018 рік'!K314</f>
        <v>17373.8</v>
      </c>
      <c r="F435" s="190">
        <f>'ЕФЕКТИВНІСТЬ 2018 рік'!E314</f>
        <v>3029.18</v>
      </c>
      <c r="G435" s="189">
        <f>'ЕФЕКТИВНІСТЬ 2018 рік'!N314</f>
        <v>11.9</v>
      </c>
      <c r="H435" s="64">
        <f>'ЕФЕКТИВНІСТЬ 2018 рік'!R314</f>
        <v>0.88</v>
      </c>
      <c r="I435" s="64">
        <f>'ЕФЕКТИВНІСТЬ 2018 рік'!Q314</f>
        <v>9.9999999999999672E-3</v>
      </c>
      <c r="K435" s="23">
        <f>'ЕФЕКТИВНІСТЬ 2018 рік'!U314</f>
        <v>0</v>
      </c>
      <c r="L435" s="114" t="str">
        <f>'ЕФЕКТИВНІСТЬ 2018 рік'!V314</f>
        <v>АА</v>
      </c>
      <c r="M435" s="23">
        <f>'ЕФЕКТИВНІСТЬ 2018 рік'!W314</f>
        <v>0</v>
      </c>
      <c r="N435" s="17">
        <f>'ЕФЕКТИВНІСТЬ 2018 рік'!X314</f>
        <v>0</v>
      </c>
    </row>
    <row r="436" spans="2:14" outlineLevel="1" x14ac:dyDescent="0.25">
      <c r="B436" s="2">
        <f>'ЕФЕКТИВНІСТЬ 2018 рік'!B315</f>
        <v>278</v>
      </c>
      <c r="C436" s="196" t="str">
        <f>'ЕФЕКТИВНІСТЬ 2018 рік'!C315</f>
        <v>Городоцький районний суд Львівської області</v>
      </c>
      <c r="E436" s="189">
        <f>'ЕФЕКТИВНІСТЬ 2018 рік'!K315</f>
        <v>8087.4</v>
      </c>
      <c r="F436" s="190">
        <f>'ЕФЕКТИВНІСТЬ 2018 рік'!E315</f>
        <v>569.34</v>
      </c>
      <c r="G436" s="189">
        <f>'ЕФЕКТИВНІСТЬ 2018 рік'!N315</f>
        <v>4.92</v>
      </c>
      <c r="H436" s="64">
        <f>'ЕФЕКТИВНІСТЬ 2018 рік'!R315</f>
        <v>-0.65</v>
      </c>
      <c r="I436" s="64">
        <f>'ЕФЕКТИВНІСТЬ 2018 рік'!Q315</f>
        <v>-1.2200000000000002</v>
      </c>
      <c r="K436" s="23">
        <f>'ЕФЕКТИВНІСТЬ 2018 рік'!U315</f>
        <v>0</v>
      </c>
      <c r="L436" s="114">
        <f>'ЕФЕКТИВНІСТЬ 2018 рік'!V315</f>
        <v>0</v>
      </c>
      <c r="M436" s="23" t="str">
        <f>'ЕФЕКТИВНІСТЬ 2018 рік'!W315</f>
        <v>ВВ</v>
      </c>
      <c r="N436" s="17">
        <f>'ЕФЕКТИВНІСТЬ 2018 рік'!X315</f>
        <v>0</v>
      </c>
    </row>
    <row r="437" spans="2:14" outlineLevel="1" x14ac:dyDescent="0.25">
      <c r="B437" s="2">
        <f>'ЕФЕКТИВНІСТЬ 2018 рік'!B316</f>
        <v>279</v>
      </c>
      <c r="C437" s="196" t="str">
        <f>'ЕФЕКТИВНІСТЬ 2018 рік'!C316</f>
        <v>Дрогобицький міськрайонний суд Львівської області</v>
      </c>
      <c r="E437" s="189">
        <f>'ЕФЕКТИВНІСТЬ 2018 рік'!K316</f>
        <v>15759.3</v>
      </c>
      <c r="F437" s="190">
        <f>'ЕФЕКТИВНІСТЬ 2018 рік'!E316</f>
        <v>1640.18</v>
      </c>
      <c r="G437" s="189">
        <f>'ЕФЕКТИВНІСТЬ 2018 рік'!N316</f>
        <v>10.804</v>
      </c>
      <c r="H437" s="64">
        <f>'ЕФЕКТИВНІСТЬ 2018 рік'!R316</f>
        <v>-0.03</v>
      </c>
      <c r="I437" s="64">
        <f>'ЕФЕКТИВНІСТЬ 2018 рік'!Q316</f>
        <v>-0.94000000000000006</v>
      </c>
      <c r="K437" s="23">
        <f>'ЕФЕКТИВНІСТЬ 2018 рік'!U316</f>
        <v>0</v>
      </c>
      <c r="L437" s="114">
        <f>'ЕФЕКТИВНІСТЬ 2018 рік'!V316</f>
        <v>0</v>
      </c>
      <c r="M437" s="23" t="str">
        <f>'ЕФЕКТИВНІСТЬ 2018 рік'!W316</f>
        <v>ВВ</v>
      </c>
      <c r="N437" s="17">
        <f>'ЕФЕКТИВНІСТЬ 2018 рік'!X316</f>
        <v>0</v>
      </c>
    </row>
    <row r="438" spans="2:14" outlineLevel="1" x14ac:dyDescent="0.25">
      <c r="B438" s="2">
        <f>'ЕФЕКТИВНІСТЬ 2018 рік'!B317</f>
        <v>280</v>
      </c>
      <c r="C438" s="196" t="str">
        <f>'ЕФЕКТИВНІСТЬ 2018 рік'!C317</f>
        <v>Жидачівський районний суд Львівської області</v>
      </c>
      <c r="E438" s="189">
        <f>'ЕФЕКТИВНІСТЬ 2018 рік'!K317</f>
        <v>5113.7</v>
      </c>
      <c r="F438" s="190">
        <f>'ЕФЕКТИВНІСТЬ 2018 рік'!E317</f>
        <v>383.94</v>
      </c>
      <c r="G438" s="189">
        <f>'ЕФЕКТИВНІСТЬ 2018 рік'!N317</f>
        <v>0.96399999999999997</v>
      </c>
      <c r="H438" s="64">
        <f>'ЕФЕКТИВНІСТЬ 2018 рік'!R317</f>
        <v>0.97</v>
      </c>
      <c r="I438" s="64">
        <f>'ЕФЕКТИВНІСТЬ 2018 рік'!Q317</f>
        <v>-6.46</v>
      </c>
      <c r="K438" s="23">
        <f>'ЕФЕКТИВНІСТЬ 2018 рік'!U317</f>
        <v>0</v>
      </c>
      <c r="L438" s="114">
        <f>'ЕФЕКТИВНІСТЬ 2018 рік'!V317</f>
        <v>0</v>
      </c>
      <c r="M438" s="23">
        <f>'ЕФЕКТИВНІСТЬ 2018 рік'!W317</f>
        <v>0</v>
      </c>
      <c r="N438" s="17" t="str">
        <f>'ЕФЕКТИВНІСТЬ 2018 рік'!X317</f>
        <v>ВА</v>
      </c>
    </row>
    <row r="439" spans="2:14" outlineLevel="1" x14ac:dyDescent="0.25">
      <c r="B439" s="2">
        <f>'ЕФЕКТИВНІСТЬ 2018 рік'!B318</f>
        <v>281</v>
      </c>
      <c r="C439" s="196" t="str">
        <f>'ЕФЕКТИВНІСТЬ 2018 рік'!C318</f>
        <v>Жовківський районний суд Львівської області</v>
      </c>
      <c r="E439" s="189">
        <f>'ЕФЕКТИВНІСТЬ 2018 рік'!K318</f>
        <v>8398.5</v>
      </c>
      <c r="F439" s="190">
        <f>'ЕФЕКТИВНІСТЬ 2018 рік'!E318</f>
        <v>868.26</v>
      </c>
      <c r="G439" s="189">
        <f>'ЕФЕКТИВНІСТЬ 2018 рік'!N318</f>
        <v>4.7240000000000002</v>
      </c>
      <c r="H439" s="64">
        <f>'ЕФЕКТИВНІСТЬ 2018 рік'!R318</f>
        <v>0.14000000000000001</v>
      </c>
      <c r="I439" s="64">
        <f>'ЕФЕКТИВНІСТЬ 2018 рік'!Q318</f>
        <v>-0.73000000000000009</v>
      </c>
      <c r="K439" s="23">
        <f>'ЕФЕКТИВНІСТЬ 2018 рік'!U318</f>
        <v>0</v>
      </c>
      <c r="L439" s="114">
        <f>'ЕФЕКТИВНІСТЬ 2018 рік'!V318</f>
        <v>0</v>
      </c>
      <c r="M439" s="23">
        <f>'ЕФЕКТИВНІСТЬ 2018 рік'!W318</f>
        <v>0</v>
      </c>
      <c r="N439" s="17" t="str">
        <f>'ЕФЕКТИВНІСТЬ 2018 рік'!X318</f>
        <v>ВА</v>
      </c>
    </row>
    <row r="440" spans="2:14" outlineLevel="1" x14ac:dyDescent="0.25">
      <c r="B440" s="2">
        <f>'ЕФЕКТИВНІСТЬ 2018 рік'!B319</f>
        <v>282</v>
      </c>
      <c r="C440" s="196" t="str">
        <f>'ЕФЕКТИВНІСТЬ 2018 рік'!C319</f>
        <v>Залізничний районний суд м.Львова</v>
      </c>
      <c r="E440" s="189">
        <f>'ЕФЕКТИВНІСТЬ 2018 рік'!K319</f>
        <v>17160.400000000001</v>
      </c>
      <c r="F440" s="190">
        <f>'ЕФЕКТИВНІСТЬ 2018 рік'!E319</f>
        <v>1789.91</v>
      </c>
      <c r="G440" s="189">
        <f>'ЕФЕКТИВНІСТЬ 2018 рік'!N319</f>
        <v>10.516</v>
      </c>
      <c r="H440" s="64">
        <f>'ЕФЕКТИВНІСТЬ 2018 рік'!R319</f>
        <v>7.0000000000000007E-2</v>
      </c>
      <c r="I440" s="64">
        <f>'ЕФЕКТИВНІСТЬ 2018 рік'!Q319</f>
        <v>-1.58</v>
      </c>
      <c r="K440" s="23">
        <f>'ЕФЕКТИВНІСТЬ 2018 рік'!U319</f>
        <v>0</v>
      </c>
      <c r="L440" s="114">
        <f>'ЕФЕКТИВНІСТЬ 2018 рік'!V319</f>
        <v>0</v>
      </c>
      <c r="M440" s="23">
        <f>'ЕФЕКТИВНІСТЬ 2018 рік'!W319</f>
        <v>0</v>
      </c>
      <c r="N440" s="17" t="str">
        <f>'ЕФЕКТИВНІСТЬ 2018 рік'!X319</f>
        <v>ВА</v>
      </c>
    </row>
    <row r="441" spans="2:14" outlineLevel="1" x14ac:dyDescent="0.25">
      <c r="B441" s="2">
        <f>'ЕФЕКТИВНІСТЬ 2018 рік'!B320</f>
        <v>283</v>
      </c>
      <c r="C441" s="196" t="str">
        <f>'ЕФЕКТИВНІСТЬ 2018 рік'!C320</f>
        <v>Золочівський районний суд Львівської області</v>
      </c>
      <c r="E441" s="189">
        <f>'ЕФЕКТИВНІСТЬ 2018 рік'!K320</f>
        <v>7268.6</v>
      </c>
      <c r="F441" s="190">
        <f>'ЕФЕКТИВНІСТЬ 2018 рік'!E320</f>
        <v>1518.55</v>
      </c>
      <c r="G441" s="189">
        <f>'ЕФЕКТИВНІСТЬ 2018 рік'!N320</f>
        <v>3.444</v>
      </c>
      <c r="H441" s="64">
        <f>'ЕФЕКТИВНІСТЬ 2018 рік'!R320</f>
        <v>1.98</v>
      </c>
      <c r="I441" s="64">
        <f>'ЕФЕКТИВНІСТЬ 2018 рік'!Q320</f>
        <v>0.08</v>
      </c>
      <c r="K441" s="23">
        <f>'ЕФЕКТИВНІСТЬ 2018 рік'!U320</f>
        <v>0</v>
      </c>
      <c r="L441" s="114" t="str">
        <f>'ЕФЕКТИВНІСТЬ 2018 рік'!V320</f>
        <v>АА</v>
      </c>
      <c r="M441" s="23">
        <f>'ЕФЕКТИВНІСТЬ 2018 рік'!W320</f>
        <v>0</v>
      </c>
      <c r="N441" s="17">
        <f>'ЕФЕКТИВНІСТЬ 2018 рік'!X320</f>
        <v>0</v>
      </c>
    </row>
    <row r="442" spans="2:14" outlineLevel="1" x14ac:dyDescent="0.25">
      <c r="B442" s="2">
        <f>'ЕФЕКТИВНІСТЬ 2018 рік'!B321</f>
        <v>284</v>
      </c>
      <c r="C442" s="196" t="str">
        <f>'ЕФЕКТИВНІСТЬ 2018 рік'!C321</f>
        <v>Кам'янка-Бузький районний суд Львівської області</v>
      </c>
      <c r="E442" s="189">
        <f>'ЕФЕКТИВНІСТЬ 2018 рік'!K321</f>
        <v>6301.4</v>
      </c>
      <c r="F442" s="190">
        <f>'ЕФЕКТИВНІСТЬ 2018 рік'!E321</f>
        <v>675.02</v>
      </c>
      <c r="G442" s="189">
        <f>'ЕФЕКТИВНІСТЬ 2018 рік'!N321</f>
        <v>3.8519999999999999</v>
      </c>
      <c r="H442" s="64">
        <f>'ЕФЕКТИВНІСТЬ 2018 рік'!R321</f>
        <v>0.12</v>
      </c>
      <c r="I442" s="64">
        <f>'ЕФЕКТИВНІСТЬ 2018 рік'!Q321</f>
        <v>-2.39</v>
      </c>
      <c r="K442" s="23">
        <f>'ЕФЕКТИВНІСТЬ 2018 рік'!U321</f>
        <v>0</v>
      </c>
      <c r="L442" s="114">
        <f>'ЕФЕКТИВНІСТЬ 2018 рік'!V321</f>
        <v>0</v>
      </c>
      <c r="M442" s="23">
        <f>'ЕФЕКТИВНІСТЬ 2018 рік'!W321</f>
        <v>0</v>
      </c>
      <c r="N442" s="17" t="str">
        <f>'ЕФЕКТИВНІСТЬ 2018 рік'!X321</f>
        <v>ВА</v>
      </c>
    </row>
    <row r="443" spans="2:14" outlineLevel="1" x14ac:dyDescent="0.25">
      <c r="B443" s="2">
        <f>'ЕФЕКТИВНІСТЬ 2018 рік'!B322</f>
        <v>285</v>
      </c>
      <c r="C443" s="196" t="str">
        <f>'ЕФЕКТИВНІСТЬ 2018 рік'!C322</f>
        <v>Личаківський районний суд м.Львова</v>
      </c>
      <c r="E443" s="189">
        <f>'ЕФЕКТИВНІСТЬ 2018 рік'!K322</f>
        <v>14386.8</v>
      </c>
      <c r="F443" s="190">
        <f>'ЕФЕКТИВНІСТЬ 2018 рік'!E322</f>
        <v>3439.28</v>
      </c>
      <c r="G443" s="189">
        <f>'ЕФЕКТИВНІСТЬ 2018 рік'!N322</f>
        <v>9.2799999999999994</v>
      </c>
      <c r="H443" s="64">
        <f>'ЕФЕКТИВНІСТЬ 2018 рік'!R322</f>
        <v>1.65</v>
      </c>
      <c r="I443" s="64">
        <f>'ЕФЕКТИВНІСТЬ 2018 рік'!Q322</f>
        <v>-0.20000000000000004</v>
      </c>
      <c r="K443" s="23">
        <f>'ЕФЕКТИВНІСТЬ 2018 рік'!U322</f>
        <v>0</v>
      </c>
      <c r="L443" s="114">
        <f>'ЕФЕКТИВНІСТЬ 2018 рік'!V322</f>
        <v>0</v>
      </c>
      <c r="M443" s="23">
        <f>'ЕФЕКТИВНІСТЬ 2018 рік'!W322</f>
        <v>0</v>
      </c>
      <c r="N443" s="17" t="str">
        <f>'ЕФЕКТИВНІСТЬ 2018 рік'!X322</f>
        <v>ВА</v>
      </c>
    </row>
    <row r="444" spans="2:14" outlineLevel="1" x14ac:dyDescent="0.25">
      <c r="B444" s="2">
        <f>'ЕФЕКТИВНІСТЬ 2018 рік'!B323</f>
        <v>286</v>
      </c>
      <c r="C444" s="196" t="str">
        <f>'ЕФЕКТИВНІСТЬ 2018 рік'!C323</f>
        <v>Миколаївський районний суд Львівської області</v>
      </c>
      <c r="E444" s="189">
        <f>'ЕФЕКТИВНІСТЬ 2018 рік'!K323</f>
        <v>8117.9</v>
      </c>
      <c r="F444" s="190">
        <f>'ЕФЕКТИВНІСТЬ 2018 рік'!E323</f>
        <v>712.62</v>
      </c>
      <c r="G444" s="189">
        <f>'ЕФЕКТИВНІСТЬ 2018 рік'!N323</f>
        <v>4.3479999999999999</v>
      </c>
      <c r="H444" s="64">
        <f>'ЕФЕКТИВНІСТЬ 2018 рік'!R323</f>
        <v>-0.13</v>
      </c>
      <c r="I444" s="64">
        <f>'ЕФЕКТИВНІСТЬ 2018 рік'!Q323</f>
        <v>-0.20999999999999996</v>
      </c>
      <c r="K444" s="23">
        <f>'ЕФЕКТИВНІСТЬ 2018 рік'!U323</f>
        <v>0</v>
      </c>
      <c r="L444" s="114">
        <f>'ЕФЕКТИВНІСТЬ 2018 рік'!V323</f>
        <v>0</v>
      </c>
      <c r="M444" s="23" t="str">
        <f>'ЕФЕКТИВНІСТЬ 2018 рік'!W323</f>
        <v>ВВ</v>
      </c>
      <c r="N444" s="17">
        <f>'ЕФЕКТИВНІСТЬ 2018 рік'!X323</f>
        <v>0</v>
      </c>
    </row>
    <row r="445" spans="2:14" outlineLevel="1" x14ac:dyDescent="0.25">
      <c r="B445" s="2">
        <f>'ЕФЕКТИВНІСТЬ 2018 рік'!B324</f>
        <v>287</v>
      </c>
      <c r="C445" s="196" t="str">
        <f>'ЕФЕКТИВНІСТЬ 2018 рік'!C324</f>
        <v>Мостиський районний суд Львівської області</v>
      </c>
      <c r="E445" s="189">
        <f>'ЕФЕКТИВНІСТЬ 2018 рік'!K324</f>
        <v>6344.1</v>
      </c>
      <c r="F445" s="190">
        <f>'ЕФЕКТИВНІСТЬ 2018 рік'!E324</f>
        <v>498.62</v>
      </c>
      <c r="G445" s="189">
        <f>'ЕФЕКТИВНІСТЬ 2018 рік'!N324</f>
        <v>2.7480000000000002</v>
      </c>
      <c r="H445" s="64">
        <f>'ЕФЕКТИВНІСТЬ 2018 рік'!R324</f>
        <v>-0.15000000000000002</v>
      </c>
      <c r="I445" s="64">
        <f>'ЕФЕКТИВНІСТЬ 2018 рік'!Q324</f>
        <v>-2.4</v>
      </c>
      <c r="K445" s="23">
        <f>'ЕФЕКТИВНІСТЬ 2018 рік'!U324</f>
        <v>0</v>
      </c>
      <c r="L445" s="114">
        <f>'ЕФЕКТИВНІСТЬ 2018 рік'!V324</f>
        <v>0</v>
      </c>
      <c r="M445" s="23" t="str">
        <f>'ЕФЕКТИВНІСТЬ 2018 рік'!W324</f>
        <v>ВВ</v>
      </c>
      <c r="N445" s="17">
        <f>'ЕФЕКТИВНІСТЬ 2018 рік'!X324</f>
        <v>0</v>
      </c>
    </row>
    <row r="446" spans="2:14" outlineLevel="1" x14ac:dyDescent="0.25">
      <c r="B446" s="2">
        <f>'ЕФЕКТИВНІСТЬ 2018 рік'!B325</f>
        <v>288</v>
      </c>
      <c r="C446" s="196" t="str">
        <f>'ЕФЕКТИВНІСТЬ 2018 рік'!C325</f>
        <v>Перемишлянський районний суд Львівської області</v>
      </c>
      <c r="E446" s="189">
        <f>'ЕФЕКТИВНІСТЬ 2018 рік'!K325</f>
        <v>5371.3</v>
      </c>
      <c r="F446" s="190">
        <f>'ЕФЕКТИВНІСТЬ 2018 рік'!E325</f>
        <v>412.07</v>
      </c>
      <c r="G446" s="189">
        <f>'ЕФЕКТИВНІСТЬ 2018 рік'!N325</f>
        <v>2.8</v>
      </c>
      <c r="H446" s="64">
        <f>'ЕФЕКТИВНІСТЬ 2018 рік'!R325</f>
        <v>-0.37</v>
      </c>
      <c r="I446" s="64">
        <f>'ЕФЕКТИВНІСТЬ 2018 рік'!Q325</f>
        <v>-1.23</v>
      </c>
      <c r="K446" s="23">
        <f>'ЕФЕКТИВНІСТЬ 2018 рік'!U325</f>
        <v>0</v>
      </c>
      <c r="L446" s="114">
        <f>'ЕФЕКТИВНІСТЬ 2018 рік'!V325</f>
        <v>0</v>
      </c>
      <c r="M446" s="23" t="str">
        <f>'ЕФЕКТИВНІСТЬ 2018 рік'!W325</f>
        <v>ВВ</v>
      </c>
      <c r="N446" s="17">
        <f>'ЕФЕКТИВНІСТЬ 2018 рік'!X325</f>
        <v>0</v>
      </c>
    </row>
    <row r="447" spans="2:14" outlineLevel="1" x14ac:dyDescent="0.25">
      <c r="B447" s="2">
        <f>'ЕФЕКТИВНІСТЬ 2018 рік'!B326</f>
        <v>289</v>
      </c>
      <c r="C447" s="196" t="str">
        <f>'ЕФЕКТИВНІСТЬ 2018 рік'!C326</f>
        <v>Пустомитівський районний суд Львівської області</v>
      </c>
      <c r="E447" s="189">
        <f>'ЕФЕКТИВНІСТЬ 2018 рік'!K326</f>
        <v>9596.2999999999993</v>
      </c>
      <c r="F447" s="190">
        <f>'ЕФЕКТИВНІСТЬ 2018 рік'!E326</f>
        <v>1221.1300000000001</v>
      </c>
      <c r="G447" s="189">
        <f>'ЕФЕКТИВНІСТЬ 2018 рік'!N326</f>
        <v>5.8680000000000003</v>
      </c>
      <c r="H447" s="64">
        <f>'ЕФЕКТИВНІСТЬ 2018 рік'!R326</f>
        <v>0.43</v>
      </c>
      <c r="I447" s="64">
        <f>'ЕФЕКТИВНІСТЬ 2018 рік'!Q326</f>
        <v>-1.3599999999999999</v>
      </c>
      <c r="K447" s="23">
        <f>'ЕФЕКТИВНІСТЬ 2018 рік'!U326</f>
        <v>0</v>
      </c>
      <c r="L447" s="114">
        <f>'ЕФЕКТИВНІСТЬ 2018 рік'!V326</f>
        <v>0</v>
      </c>
      <c r="M447" s="23">
        <f>'ЕФЕКТИВНІСТЬ 2018 рік'!W326</f>
        <v>0</v>
      </c>
      <c r="N447" s="17" t="str">
        <f>'ЕФЕКТИВНІСТЬ 2018 рік'!X326</f>
        <v>ВА</v>
      </c>
    </row>
    <row r="448" spans="2:14" outlineLevel="1" x14ac:dyDescent="0.25">
      <c r="B448" s="2">
        <f>'ЕФЕКТИВНІСТЬ 2018 рік'!B327</f>
        <v>290</v>
      </c>
      <c r="C448" s="196" t="str">
        <f>'ЕФЕКТИВНІСТЬ 2018 рік'!C327</f>
        <v>Радехівський районний суд Львівської області</v>
      </c>
      <c r="E448" s="189">
        <f>'ЕФЕКТИВНІСТЬ 2018 рік'!K327</f>
        <v>5104.1000000000004</v>
      </c>
      <c r="F448" s="190">
        <f>'ЕФЕКТИВНІСТЬ 2018 рік'!E327</f>
        <v>219.5</v>
      </c>
      <c r="G448" s="189">
        <f>'ЕФЕКТИВНІСТЬ 2018 рік'!N327</f>
        <v>1.4</v>
      </c>
      <c r="H448" s="64">
        <f>'ЕФЕКТИВНІСТЬ 2018 рік'!R327</f>
        <v>-1.2400000000000002</v>
      </c>
      <c r="I448" s="64">
        <f>'ЕФЕКТИВНІСТЬ 2018 рік'!Q327</f>
        <v>-6.51</v>
      </c>
      <c r="K448" s="23">
        <f>'ЕФЕКТИВНІСТЬ 2018 рік'!U327</f>
        <v>0</v>
      </c>
      <c r="L448" s="114">
        <f>'ЕФЕКТИВНІСТЬ 2018 рік'!V327</f>
        <v>0</v>
      </c>
      <c r="M448" s="23" t="str">
        <f>'ЕФЕКТИВНІСТЬ 2018 рік'!W327</f>
        <v>ВВ</v>
      </c>
      <c r="N448" s="17">
        <f>'ЕФЕКТИВНІСТЬ 2018 рік'!X327</f>
        <v>0</v>
      </c>
    </row>
    <row r="449" spans="2:14" outlineLevel="1" x14ac:dyDescent="0.25">
      <c r="B449" s="2">
        <f>'ЕФЕКТИВНІСТЬ 2018 рік'!B328</f>
        <v>291</v>
      </c>
      <c r="C449" s="196" t="str">
        <f>'ЕФЕКТИВНІСТЬ 2018 рік'!C328</f>
        <v>Самбірський міськрайонний суд Львівської області</v>
      </c>
      <c r="E449" s="189">
        <f>'ЕФЕКТИВНІСТЬ 2018 рік'!K328</f>
        <v>11651.7</v>
      </c>
      <c r="F449" s="190">
        <f>'ЕФЕКТИВНІСТЬ 2018 рік'!E328</f>
        <v>852.57</v>
      </c>
      <c r="G449" s="189">
        <f>'ЕФЕКТИВНІСТЬ 2018 рік'!N328</f>
        <v>5.952</v>
      </c>
      <c r="H449" s="64">
        <f>'ЕФЕКТИВНІСТЬ 2018 рік'!R328</f>
        <v>-0.45</v>
      </c>
      <c r="I449" s="64">
        <f>'ЕФЕКТИВНІСТЬ 2018 рік'!Q328</f>
        <v>-1.5</v>
      </c>
      <c r="K449" s="23">
        <f>'ЕФЕКТИВНІСТЬ 2018 рік'!U328</f>
        <v>0</v>
      </c>
      <c r="L449" s="114">
        <f>'ЕФЕКТИВНІСТЬ 2018 рік'!V328</f>
        <v>0</v>
      </c>
      <c r="M449" s="23" t="str">
        <f>'ЕФЕКТИВНІСТЬ 2018 рік'!W328</f>
        <v>ВВ</v>
      </c>
      <c r="N449" s="17">
        <f>'ЕФЕКТИВНІСТЬ 2018 рік'!X328</f>
        <v>0</v>
      </c>
    </row>
    <row r="450" spans="2:14" outlineLevel="1" x14ac:dyDescent="0.25">
      <c r="B450" s="2">
        <f>'ЕФЕКТИВНІСТЬ 2018 рік'!B329</f>
        <v>292</v>
      </c>
      <c r="C450" s="196" t="str">
        <f>'ЕФЕКТИВНІСТЬ 2018 рік'!C329</f>
        <v>Сихівський районний суд м.Львова</v>
      </c>
      <c r="E450" s="189">
        <f>'ЕФЕКТИВНІСТЬ 2018 рік'!K329</f>
        <v>15292.2</v>
      </c>
      <c r="F450" s="190">
        <f>'ЕФЕКТИВНІСТЬ 2018 рік'!E329</f>
        <v>1644.19</v>
      </c>
      <c r="G450" s="189">
        <f>'ЕФЕКТИВНІСТЬ 2018 рік'!N329</f>
        <v>10.404</v>
      </c>
      <c r="H450" s="64">
        <f>'ЕФЕКТИВНІСТЬ 2018 рік'!R329</f>
        <v>1.999999999999999E-2</v>
      </c>
      <c r="I450" s="64">
        <f>'ЕФЕКТИВНІСТЬ 2018 рік'!Q329</f>
        <v>-1.1299999999999999</v>
      </c>
      <c r="K450" s="23">
        <f>'ЕФЕКТИВНІСТЬ 2018 рік'!U329</f>
        <v>0</v>
      </c>
      <c r="L450" s="114">
        <f>'ЕФЕКТИВНІСТЬ 2018 рік'!V329</f>
        <v>0</v>
      </c>
      <c r="M450" s="23">
        <f>'ЕФЕКТИВНІСТЬ 2018 рік'!W329</f>
        <v>0</v>
      </c>
      <c r="N450" s="17" t="str">
        <f>'ЕФЕКТИВНІСТЬ 2018 рік'!X329</f>
        <v>ВА</v>
      </c>
    </row>
    <row r="451" spans="2:14" outlineLevel="1" x14ac:dyDescent="0.25">
      <c r="B451" s="2">
        <f>'ЕФЕКТИВНІСТЬ 2018 рік'!B330</f>
        <v>293</v>
      </c>
      <c r="C451" s="196" t="str">
        <f>'ЕФЕКТИВНІСТЬ 2018 рік'!C330</f>
        <v>Сколівський районний суд Львівської області</v>
      </c>
      <c r="E451" s="189">
        <f>'ЕФЕКТИВНІСТЬ 2018 рік'!K330</f>
        <v>6777.5</v>
      </c>
      <c r="F451" s="190">
        <f>'ЕФЕКТИВНІСТЬ 2018 рік'!E330</f>
        <v>457.31</v>
      </c>
      <c r="G451" s="189">
        <f>'ЕФЕКТИВНІСТЬ 2018 рік'!N330</f>
        <v>3.9079999999999999</v>
      </c>
      <c r="H451" s="64">
        <f>'ЕФЕКТИВНІСТЬ 2018 рік'!R330</f>
        <v>-0.69</v>
      </c>
      <c r="I451" s="64">
        <f>'ЕФЕКТИВНІСТЬ 2018 рік'!Q330</f>
        <v>-0.89</v>
      </c>
      <c r="K451" s="23">
        <f>'ЕФЕКТИВНІСТЬ 2018 рік'!U330</f>
        <v>0</v>
      </c>
      <c r="L451" s="114">
        <f>'ЕФЕКТИВНІСТЬ 2018 рік'!V330</f>
        <v>0</v>
      </c>
      <c r="M451" s="23" t="str">
        <f>'ЕФЕКТИВНІСТЬ 2018 рік'!W330</f>
        <v>ВВ</v>
      </c>
      <c r="N451" s="17">
        <f>'ЕФЕКТИВНІСТЬ 2018 рік'!X330</f>
        <v>0</v>
      </c>
    </row>
    <row r="452" spans="2:14" outlineLevel="1" x14ac:dyDescent="0.25">
      <c r="B452" s="2">
        <f>'ЕФЕКТИВНІСТЬ 2018 рік'!B331</f>
        <v>294</v>
      </c>
      <c r="C452" s="196" t="str">
        <f>'ЕФЕКТИВНІСТЬ 2018 рік'!C331</f>
        <v>Сокальський районний суд Львівської області</v>
      </c>
      <c r="E452" s="189">
        <f>'ЕФЕКТИВНІСТЬ 2018 рік'!K331</f>
        <v>7649.8</v>
      </c>
      <c r="F452" s="190">
        <f>'ЕФЕКТИВНІСТЬ 2018 рік'!E331</f>
        <v>928.07</v>
      </c>
      <c r="G452" s="189">
        <f>'ЕФЕКТИВНІСТЬ 2018 рік'!N331</f>
        <v>3.528</v>
      </c>
      <c r="H452" s="64">
        <f>'ЕФЕКТИВНІСТЬ 2018 рік'!R331</f>
        <v>0.7</v>
      </c>
      <c r="I452" s="64">
        <f>'ЕФЕКТИВНІСТЬ 2018 рік'!Q331</f>
        <v>-0.5</v>
      </c>
      <c r="K452" s="23">
        <f>'ЕФЕКТИВНІСТЬ 2018 рік'!U331</f>
        <v>0</v>
      </c>
      <c r="L452" s="114">
        <f>'ЕФЕКТИВНІСТЬ 2018 рік'!V331</f>
        <v>0</v>
      </c>
      <c r="M452" s="23">
        <f>'ЕФЕКТИВНІСТЬ 2018 рік'!W331</f>
        <v>0</v>
      </c>
      <c r="N452" s="17" t="str">
        <f>'ЕФЕКТИВНІСТЬ 2018 рік'!X331</f>
        <v>ВА</v>
      </c>
    </row>
    <row r="453" spans="2:14" outlineLevel="1" x14ac:dyDescent="0.25">
      <c r="B453" s="2">
        <f>'ЕФЕКТИВНІСТЬ 2018 рік'!B332</f>
        <v>295</v>
      </c>
      <c r="C453" s="196" t="str">
        <f>'ЕФЕКТИВНІСТЬ 2018 рік'!C332</f>
        <v>Старосамбірський районний суд Львівської області</v>
      </c>
      <c r="E453" s="189">
        <f>'ЕФЕКТИВНІСТЬ 2018 рік'!K332</f>
        <v>6313</v>
      </c>
      <c r="F453" s="190">
        <f>'ЕФЕКТИВНІСТЬ 2018 рік'!E332</f>
        <v>237.19</v>
      </c>
      <c r="G453" s="189">
        <f>'ЕФЕКТИВНІСТЬ 2018 рік'!N332</f>
        <v>1.28</v>
      </c>
      <c r="H453" s="64">
        <f>'ЕФЕКТИВНІСТЬ 2018 рік'!R332</f>
        <v>-1.39</v>
      </c>
      <c r="I453" s="64">
        <f>'ЕФЕКТИВНІСТЬ 2018 рік'!Q332</f>
        <v>-7.25</v>
      </c>
      <c r="K453" s="23">
        <f>'ЕФЕКТИВНІСТЬ 2018 рік'!U332</f>
        <v>0</v>
      </c>
      <c r="L453" s="114">
        <f>'ЕФЕКТИВНІСТЬ 2018 рік'!V332</f>
        <v>0</v>
      </c>
      <c r="M453" s="23" t="str">
        <f>'ЕФЕКТИВНІСТЬ 2018 рік'!W332</f>
        <v>ВВ</v>
      </c>
      <c r="N453" s="17">
        <f>'ЕФЕКТИВНІСТЬ 2018 рік'!X332</f>
        <v>0</v>
      </c>
    </row>
    <row r="454" spans="2:14" outlineLevel="1" x14ac:dyDescent="0.25">
      <c r="B454" s="2">
        <f>'ЕФЕКТИВНІСТЬ 2018 рік'!B333</f>
        <v>296</v>
      </c>
      <c r="C454" s="196" t="str">
        <f>'ЕФЕКТИВНІСТЬ 2018 рік'!C333</f>
        <v>Стрийський міськрайонний суд Львівської області</v>
      </c>
      <c r="E454" s="189">
        <f>'ЕФЕКТИВНІСТЬ 2018 рік'!K333</f>
        <v>13878.1</v>
      </c>
      <c r="F454" s="190">
        <f>'ЕФЕКТИВНІСТЬ 2018 рік'!E333</f>
        <v>1179.31</v>
      </c>
      <c r="G454" s="189">
        <f>'ЕФЕКТИВНІСТЬ 2018 рік'!N333</f>
        <v>7.2359999999999998</v>
      </c>
      <c r="H454" s="64">
        <f>'ЕФЕКТИВНІСТЬ 2018 рік'!R333</f>
        <v>-0.16999999999999998</v>
      </c>
      <c r="I454" s="64">
        <f>'ЕФЕКТИВНІСТЬ 2018 рік'!Q333</f>
        <v>-2.17</v>
      </c>
      <c r="K454" s="23">
        <f>'ЕФЕКТИВНІСТЬ 2018 рік'!U333</f>
        <v>0</v>
      </c>
      <c r="L454" s="114">
        <f>'ЕФЕКТИВНІСТЬ 2018 рік'!V333</f>
        <v>0</v>
      </c>
      <c r="M454" s="23" t="str">
        <f>'ЕФЕКТИВНІСТЬ 2018 рік'!W333</f>
        <v>ВВ</v>
      </c>
      <c r="N454" s="17">
        <f>'ЕФЕКТИВНІСТЬ 2018 рік'!X333</f>
        <v>0</v>
      </c>
    </row>
    <row r="455" spans="2:14" outlineLevel="1" x14ac:dyDescent="0.25">
      <c r="B455" s="2">
        <f>'ЕФЕКТИВНІСТЬ 2018 рік'!B334</f>
        <v>297</v>
      </c>
      <c r="C455" s="196" t="str">
        <f>'ЕФЕКТИВНІСТЬ 2018 рік'!C334</f>
        <v>Трускавецький міський суд Львівської області</v>
      </c>
      <c r="E455" s="189">
        <f>'ЕФЕКТИВНІСТЬ 2018 рік'!K334</f>
        <v>5631.6</v>
      </c>
      <c r="F455" s="190">
        <f>'ЕФЕКТИВНІСТЬ 2018 рік'!E334</f>
        <v>926.09</v>
      </c>
      <c r="G455" s="189">
        <f>'ЕФЕКТИВНІСТЬ 2018 рік'!N334</f>
        <v>2.98</v>
      </c>
      <c r="H455" s="64">
        <f>'ЕФЕКТИВНІСТЬ 2018 рік'!R334</f>
        <v>1.1499999999999999</v>
      </c>
      <c r="I455" s="64">
        <f>'ЕФЕКТИВНІСТЬ 2018 рік'!Q334</f>
        <v>3.999999999999998E-2</v>
      </c>
      <c r="K455" s="23">
        <f>'ЕФЕКТИВНІСТЬ 2018 рік'!U334</f>
        <v>0</v>
      </c>
      <c r="L455" s="114" t="str">
        <f>'ЕФЕКТИВНІСТЬ 2018 рік'!V334</f>
        <v>АА</v>
      </c>
      <c r="M455" s="23">
        <f>'ЕФЕКТИВНІСТЬ 2018 рік'!W334</f>
        <v>0</v>
      </c>
      <c r="N455" s="17">
        <f>'ЕФЕКТИВНІСТЬ 2018 рік'!X334</f>
        <v>0</v>
      </c>
    </row>
    <row r="456" spans="2:14" outlineLevel="1" x14ac:dyDescent="0.25">
      <c r="B456" s="2">
        <f>'ЕФЕКТИВНІСТЬ 2018 рік'!B335</f>
        <v>298</v>
      </c>
      <c r="C456" s="196" t="str">
        <f>'ЕФЕКТИВНІСТЬ 2018 рік'!C335</f>
        <v>Турківський районний суд Львівської області</v>
      </c>
      <c r="E456" s="189">
        <f>'ЕФЕКТИВНІСТЬ 2018 рік'!K335</f>
        <v>6013.2</v>
      </c>
      <c r="F456" s="190">
        <f>'ЕФЕКТИВНІСТЬ 2018 рік'!E335</f>
        <v>243.46</v>
      </c>
      <c r="G456" s="189">
        <f>'ЕФЕКТИВНІСТЬ 2018 рік'!N335</f>
        <v>1.696</v>
      </c>
      <c r="H456" s="64">
        <f>'ЕФЕКТИВНІСТЬ 2018 рік'!R335</f>
        <v>-1.44</v>
      </c>
      <c r="I456" s="64">
        <f>'ЕФЕКТИВНІСТЬ 2018 рік'!Q335</f>
        <v>-4.05</v>
      </c>
      <c r="K456" s="23">
        <f>'ЕФЕКТИВНІСТЬ 2018 рік'!U335</f>
        <v>0</v>
      </c>
      <c r="L456" s="114">
        <f>'ЕФЕКТИВНІСТЬ 2018 рік'!V335</f>
        <v>0</v>
      </c>
      <c r="M456" s="23" t="str">
        <f>'ЕФЕКТИВНІСТЬ 2018 рік'!W335</f>
        <v>ВВ</v>
      </c>
      <c r="N456" s="17">
        <f>'ЕФЕКТИВНІСТЬ 2018 рік'!X335</f>
        <v>0</v>
      </c>
    </row>
    <row r="457" spans="2:14" outlineLevel="1" x14ac:dyDescent="0.25">
      <c r="B457" s="2">
        <f>'ЕФЕКТИВНІСТЬ 2018 рік'!B336</f>
        <v>299</v>
      </c>
      <c r="C457" s="196" t="str">
        <f>'ЕФЕКТИВНІСТЬ 2018 рік'!C336</f>
        <v>Франківський районний суд м.Львова</v>
      </c>
      <c r="E457" s="189">
        <f>'ЕФЕКТИВНІСТЬ 2018 рік'!K336</f>
        <v>17221.599999999999</v>
      </c>
      <c r="F457" s="190">
        <f>'ЕФЕКТИВНІСТЬ 2018 рік'!E336</f>
        <v>1528.48</v>
      </c>
      <c r="G457" s="189">
        <f>'ЕФЕКТИВНІСТЬ 2018 рік'!N336</f>
        <v>9.8000000000000007</v>
      </c>
      <c r="H457" s="64">
        <f>'ЕФЕКТИВНІСТЬ 2018 рік'!R336</f>
        <v>-0.16999999999999998</v>
      </c>
      <c r="I457" s="64">
        <f>'ЕФЕКТИВНІСТЬ 2018 рік'!Q336</f>
        <v>-4.0599999999999996</v>
      </c>
      <c r="K457" s="23">
        <f>'ЕФЕКТИВНІСТЬ 2018 рік'!U336</f>
        <v>0</v>
      </c>
      <c r="L457" s="114">
        <f>'ЕФЕКТИВНІСТЬ 2018 рік'!V336</f>
        <v>0</v>
      </c>
      <c r="M457" s="23" t="str">
        <f>'ЕФЕКТИВНІСТЬ 2018 рік'!W336</f>
        <v>ВВ</v>
      </c>
      <c r="N457" s="17">
        <f>'ЕФЕКТИВНІСТЬ 2018 рік'!X336</f>
        <v>0</v>
      </c>
    </row>
    <row r="458" spans="2:14" outlineLevel="1" x14ac:dyDescent="0.25">
      <c r="B458" s="2">
        <f>'ЕФЕКТИВНІСТЬ 2018 рік'!B337</f>
        <v>300</v>
      </c>
      <c r="C458" s="196" t="str">
        <f>'ЕФЕКТИВНІСТЬ 2018 рік'!C337</f>
        <v>Червоноградський міський суд Львівської області</v>
      </c>
      <c r="E458" s="189">
        <f>'ЕФЕКТИВНІСТЬ 2018 рік'!K337</f>
        <v>10411.4</v>
      </c>
      <c r="F458" s="190">
        <f>'ЕФЕКТИВНІСТЬ 2018 рік'!E337</f>
        <v>856.78</v>
      </c>
      <c r="G458" s="189">
        <f>'ЕФЕКТИВНІСТЬ 2018 рік'!N337</f>
        <v>5.0119999999999996</v>
      </c>
      <c r="H458" s="64">
        <f>'ЕФЕКТИВНІСТЬ 2018 рік'!R337</f>
        <v>-0.17</v>
      </c>
      <c r="I458" s="64">
        <f>'ЕФЕКТИВНІСТЬ 2018 рік'!Q337</f>
        <v>-1.73</v>
      </c>
      <c r="K458" s="23">
        <f>'ЕФЕКТИВНІСТЬ 2018 рік'!U337</f>
        <v>0</v>
      </c>
      <c r="L458" s="114">
        <f>'ЕФЕКТИВНІСТЬ 2018 рік'!V337</f>
        <v>0</v>
      </c>
      <c r="M458" s="23" t="str">
        <f>'ЕФЕКТИВНІСТЬ 2018 рік'!W337</f>
        <v>ВВ</v>
      </c>
      <c r="N458" s="17">
        <f>'ЕФЕКТИВНІСТЬ 2018 рік'!X337</f>
        <v>0</v>
      </c>
    </row>
    <row r="459" spans="2:14" outlineLevel="1" x14ac:dyDescent="0.25">
      <c r="B459" s="2">
        <f>'ЕФЕКТИВНІСТЬ 2018 рік'!B338</f>
        <v>301</v>
      </c>
      <c r="C459" s="196" t="str">
        <f>'ЕФЕКТИВНІСТЬ 2018 рік'!C338</f>
        <v>Шевченківський районний суд м.Львова</v>
      </c>
      <c r="E459" s="189">
        <f>'ЕФЕКТИВНІСТЬ 2018 рік'!K338</f>
        <v>17315.599999999999</v>
      </c>
      <c r="F459" s="190">
        <f>'ЕФЕКТИВНІСТЬ 2018 рік'!E338</f>
        <v>2003.77</v>
      </c>
      <c r="G459" s="189">
        <f>'ЕФЕКТИВНІСТЬ 2018 рік'!N338</f>
        <v>12.568</v>
      </c>
      <c r="H459" s="64">
        <f>'ЕФЕКТИВНІСТЬ 2018 рік'!R338</f>
        <v>0.1</v>
      </c>
      <c r="I459" s="64">
        <f>'ЕФЕКТИВНІСТЬ 2018 рік'!Q338</f>
        <v>-0.26999999999999996</v>
      </c>
      <c r="K459" s="23">
        <f>'ЕФЕКТИВНІСТЬ 2018 рік'!U338</f>
        <v>0</v>
      </c>
      <c r="L459" s="114">
        <f>'ЕФЕКТИВНІСТЬ 2018 рік'!V338</f>
        <v>0</v>
      </c>
      <c r="M459" s="23">
        <f>'ЕФЕКТИВНІСТЬ 2018 рік'!W338</f>
        <v>0</v>
      </c>
      <c r="N459" s="17" t="str">
        <f>'ЕФЕКТИВНІСТЬ 2018 рік'!X338</f>
        <v>ВА</v>
      </c>
    </row>
    <row r="460" spans="2:14" outlineLevel="1" x14ac:dyDescent="0.25">
      <c r="B460" s="2">
        <f>'ЕФЕКТИВНІСТЬ 2018 рік'!B339</f>
        <v>302</v>
      </c>
      <c r="C460" s="196" t="str">
        <f>'ЕФЕКТИВНІСТЬ 2018 рік'!C339</f>
        <v>Яворівський районний суд Львівської області</v>
      </c>
      <c r="E460" s="189">
        <f>'ЕФЕКТИВНІСТЬ 2018 рік'!K339</f>
        <v>8111.6</v>
      </c>
      <c r="F460" s="190">
        <f>'ЕФЕКТИВНІСТЬ 2018 рік'!E339</f>
        <v>1350.52</v>
      </c>
      <c r="G460" s="189">
        <f>'ЕФЕКТИВНІСТЬ 2018 рік'!N339</f>
        <v>3.456</v>
      </c>
      <c r="H460" s="64">
        <f>'ЕФЕКТИВНІСТЬ 2018 рік'!R339</f>
        <v>1.5999999999999999</v>
      </c>
      <c r="I460" s="64">
        <f>'ЕФЕКТИВНІСТЬ 2018 рік'!Q339</f>
        <v>-2.5</v>
      </c>
      <c r="K460" s="23">
        <f>'ЕФЕКТИВНІСТЬ 2018 рік'!U339</f>
        <v>0</v>
      </c>
      <c r="L460" s="114">
        <f>'ЕФЕКТИВНІСТЬ 2018 рік'!V339</f>
        <v>0</v>
      </c>
      <c r="M460" s="23">
        <f>'ЕФЕКТИВНІСТЬ 2018 рік'!W339</f>
        <v>0</v>
      </c>
      <c r="N460" s="17" t="str">
        <f>'ЕФЕКТИВНІСТЬ 2018 рік'!X339</f>
        <v>ВА</v>
      </c>
    </row>
    <row r="461" spans="2:14" ht="24" customHeight="1" outlineLevel="1" x14ac:dyDescent="0.25">
      <c r="B461" s="126"/>
      <c r="C461" s="220"/>
      <c r="D461" s="220"/>
      <c r="E461" s="220"/>
      <c r="F461" s="194"/>
      <c r="G461" s="195"/>
      <c r="H461" s="153"/>
      <c r="I461" s="153"/>
      <c r="K461" s="157"/>
      <c r="L461" s="155"/>
      <c r="M461" s="157"/>
      <c r="N461" s="128"/>
    </row>
    <row r="462" spans="2:14" x14ac:dyDescent="0.25">
      <c r="C462" s="206" t="s">
        <v>706</v>
      </c>
      <c r="E462" s="77"/>
      <c r="F462" s="77"/>
      <c r="G462" s="77"/>
      <c r="H462" s="77"/>
      <c r="I462" s="77"/>
      <c r="K462" s="77"/>
      <c r="L462" s="77"/>
      <c r="M462" s="77"/>
      <c r="N462" s="77"/>
    </row>
    <row r="463" spans="2:14" ht="22.5" customHeight="1" outlineLevel="1" x14ac:dyDescent="0.25">
      <c r="B463" s="2">
        <f>'ЕФЕКТИВНІСТЬ 2018 рік'!B340</f>
        <v>303</v>
      </c>
      <c r="C463" s="196" t="str">
        <f>'ЕФЕКТИВНІСТЬ 2018 рік'!C340</f>
        <v>Арбузинський районний суд Миколаївської області</v>
      </c>
      <c r="E463" s="189">
        <f>'ЕФЕКТИВНІСТЬ 2018 рік'!K340</f>
        <v>8276.7000000000007</v>
      </c>
      <c r="F463" s="190">
        <f>'ЕФЕКТИВНІСТЬ 2018 рік'!E340</f>
        <v>415.22</v>
      </c>
      <c r="G463" s="189">
        <f>'ЕФЕКТИВНІСТЬ 2018 рік'!N340</f>
        <v>3.948</v>
      </c>
      <c r="H463" s="64">
        <f>'ЕФЕКТИВНІСТЬ 2018 рік'!R340</f>
        <v>-1.22</v>
      </c>
      <c r="I463" s="64">
        <f>'ЕФЕКТИВНІСТЬ 2018 рік'!Q340</f>
        <v>-0.57000000000000006</v>
      </c>
      <c r="K463" s="23">
        <f>'ЕФЕКТИВНІСТЬ 2018 рік'!U340</f>
        <v>0</v>
      </c>
      <c r="L463" s="114">
        <f>'ЕФЕКТИВНІСТЬ 2018 рік'!V340</f>
        <v>0</v>
      </c>
      <c r="M463" s="23" t="str">
        <f>'ЕФЕКТИВНІСТЬ 2018 рік'!W340</f>
        <v>ВВ</v>
      </c>
      <c r="N463" s="17">
        <f>'ЕФЕКТИВНІСТЬ 2018 рік'!X340</f>
        <v>0</v>
      </c>
    </row>
    <row r="464" spans="2:14" outlineLevel="1" x14ac:dyDescent="0.25">
      <c r="B464" s="2">
        <f>'ЕФЕКТИВНІСТЬ 2018 рік'!B341</f>
        <v>304</v>
      </c>
      <c r="C464" s="196" t="str">
        <f>'ЕФЕКТИВНІСТЬ 2018 рік'!C341</f>
        <v>Баштанський районний суд Миколаївської області</v>
      </c>
      <c r="E464" s="189">
        <f>'ЕФЕКТИВНІСТЬ 2018 рік'!K341</f>
        <v>6965.9</v>
      </c>
      <c r="F464" s="190">
        <f>'ЕФЕКТИВНІСТЬ 2018 рік'!E341</f>
        <v>465.23</v>
      </c>
      <c r="G464" s="189">
        <f>'ЕФЕКТИВНІСТЬ 2018 рік'!N341</f>
        <v>2</v>
      </c>
      <c r="H464" s="64">
        <f>'ЕФЕКТИВНІСТЬ 2018 рік'!R341</f>
        <v>-7.999999999999996E-2</v>
      </c>
      <c r="I464" s="64">
        <f>'ЕФЕКТИВНІСТЬ 2018 рік'!Q341</f>
        <v>-1.23</v>
      </c>
      <c r="K464" s="23">
        <f>'ЕФЕКТИВНІСТЬ 2018 рік'!U341</f>
        <v>0</v>
      </c>
      <c r="L464" s="114">
        <f>'ЕФЕКТИВНІСТЬ 2018 рік'!V341</f>
        <v>0</v>
      </c>
      <c r="M464" s="23" t="str">
        <f>'ЕФЕКТИВНІСТЬ 2018 рік'!W341</f>
        <v>ВВ</v>
      </c>
      <c r="N464" s="17">
        <f>'ЕФЕКТИВНІСТЬ 2018 рік'!X341</f>
        <v>0</v>
      </c>
    </row>
    <row r="465" spans="2:14" outlineLevel="1" x14ac:dyDescent="0.25">
      <c r="B465" s="2">
        <f>'ЕФЕКТИВНІСТЬ 2018 рік'!B342</f>
        <v>305</v>
      </c>
      <c r="C465" s="196" t="str">
        <f>'ЕФЕКТИВНІСТЬ 2018 рік'!C342</f>
        <v>Березанський районний суд Миколаївської області</v>
      </c>
      <c r="E465" s="189">
        <f>'ЕФЕКТИВНІСТЬ 2018 рік'!K342</f>
        <v>6226.4</v>
      </c>
      <c r="F465" s="190">
        <f>'ЕФЕКТИВНІСТЬ 2018 рік'!E342</f>
        <v>218.84</v>
      </c>
      <c r="G465" s="189">
        <f>'ЕФЕКТИВНІСТЬ 2018 рік'!N342</f>
        <v>2</v>
      </c>
      <c r="H465" s="64">
        <f>'ЕФЕКТИВНІСТЬ 2018 рік'!R342</f>
        <v>-1.9700000000000002</v>
      </c>
      <c r="I465" s="64">
        <f>'ЕФЕКТИВНІСТЬ 2018 рік'!Q342</f>
        <v>-6.8</v>
      </c>
      <c r="K465" s="23">
        <f>'ЕФЕКТИВНІСТЬ 2018 рік'!U342</f>
        <v>0</v>
      </c>
      <c r="L465" s="114">
        <f>'ЕФЕКТИВНІСТЬ 2018 рік'!V342</f>
        <v>0</v>
      </c>
      <c r="M465" s="23" t="str">
        <f>'ЕФЕКТИВНІСТЬ 2018 рік'!W342</f>
        <v>ВВ</v>
      </c>
      <c r="N465" s="17">
        <f>'ЕФЕКТИВНІСТЬ 2018 рік'!X342</f>
        <v>0</v>
      </c>
    </row>
    <row r="466" spans="2:14" ht="24" outlineLevel="1" x14ac:dyDescent="0.25">
      <c r="B466" s="2">
        <f>'ЕФЕКТИВНІСТЬ 2018 рік'!B343</f>
        <v>306</v>
      </c>
      <c r="C466" s="196" t="str">
        <f>'ЕФЕКТИВНІСТЬ 2018 рік'!C343</f>
        <v>Березнегуватський районний суд Миколаївської області</v>
      </c>
      <c r="E466" s="189">
        <f>'ЕФЕКТИВНІСТЬ 2018 рік'!K343</f>
        <v>6852.2</v>
      </c>
      <c r="F466" s="190">
        <f>'ЕФЕКТИВНІСТЬ 2018 рік'!E343</f>
        <v>236.43</v>
      </c>
      <c r="G466" s="189">
        <f>'ЕФЕКТИВНІСТЬ 2018 рік'!N343</f>
        <v>2.2360000000000002</v>
      </c>
      <c r="H466" s="64">
        <f>'ЕФЕКТИВНІСТЬ 2018 рік'!R343</f>
        <v>-2.0300000000000002</v>
      </c>
      <c r="I466" s="64">
        <f>'ЕФЕКТИВНІСТЬ 2018 рік'!Q343</f>
        <v>-2.2000000000000002</v>
      </c>
      <c r="K466" s="23">
        <f>'ЕФЕКТИВНІСТЬ 2018 рік'!U343</f>
        <v>0</v>
      </c>
      <c r="L466" s="114">
        <f>'ЕФЕКТИВНІСТЬ 2018 рік'!V343</f>
        <v>0</v>
      </c>
      <c r="M466" s="23" t="str">
        <f>'ЕФЕКТИВНІСТЬ 2018 рік'!W343</f>
        <v>ВВ</v>
      </c>
      <c r="N466" s="17">
        <f>'ЕФЕКТИВНІСТЬ 2018 рік'!X343</f>
        <v>0</v>
      </c>
    </row>
    <row r="467" spans="2:14" outlineLevel="1" x14ac:dyDescent="0.25">
      <c r="B467" s="2">
        <f>'ЕФЕКТИВНІСТЬ 2018 рік'!B344</f>
        <v>307</v>
      </c>
      <c r="C467" s="196" t="str">
        <f>'ЕФЕКТИВНІСТЬ 2018 рік'!C344</f>
        <v>Братський районний суд Миколаївської області</v>
      </c>
      <c r="E467" s="189">
        <f>'ЕФЕКТИВНІСТЬ 2018 рік'!K344</f>
        <v>5362.2</v>
      </c>
      <c r="F467" s="190">
        <f>'ЕФЕКТИВНІСТЬ 2018 рік'!E344</f>
        <v>220.66</v>
      </c>
      <c r="G467" s="189">
        <f>'ЕФЕКТИВНІСТЬ 2018 рік'!N344</f>
        <v>1</v>
      </c>
      <c r="H467" s="64">
        <f>'ЕФЕКТИВНІСТЬ 2018 рік'!R344</f>
        <v>-0.98</v>
      </c>
      <c r="I467" s="64">
        <f>'ЕФЕКТИВНІСТЬ 2018 рік'!Q344</f>
        <v>-1.94</v>
      </c>
      <c r="K467" s="23">
        <f>'ЕФЕКТИВНІСТЬ 2018 рік'!U344</f>
        <v>0</v>
      </c>
      <c r="L467" s="114">
        <f>'ЕФЕКТИВНІСТЬ 2018 рік'!V344</f>
        <v>0</v>
      </c>
      <c r="M467" s="23" t="str">
        <f>'ЕФЕКТИВНІСТЬ 2018 рік'!W344</f>
        <v>ВВ</v>
      </c>
      <c r="N467" s="17">
        <f>'ЕФЕКТИВНІСТЬ 2018 рік'!X344</f>
        <v>0</v>
      </c>
    </row>
    <row r="468" spans="2:14" outlineLevel="1" x14ac:dyDescent="0.25">
      <c r="B468" s="2">
        <f>'ЕФЕКТИВНІСТЬ 2018 рік'!B345</f>
        <v>308</v>
      </c>
      <c r="C468" s="196" t="str">
        <f>'ЕФЕКТИВНІСТЬ 2018 рік'!C345</f>
        <v>Веселинівський районний суд Миколаївської області</v>
      </c>
      <c r="E468" s="189">
        <f>'ЕФЕКТИВНІСТЬ 2018 рік'!K345</f>
        <v>7747.4</v>
      </c>
      <c r="F468" s="190">
        <f>'ЕФЕКТИВНІСТЬ 2018 рік'!E345</f>
        <v>606.04</v>
      </c>
      <c r="G468" s="189">
        <f>'ЕФЕКТИВНІСТЬ 2018 рік'!N345</f>
        <v>3.9119999999999999</v>
      </c>
      <c r="H468" s="64">
        <f>'ЕФЕКТИВНІСТЬ 2018 рік'!R345</f>
        <v>-0.3</v>
      </c>
      <c r="I468" s="64">
        <f>'ЕФЕКТИВНІСТЬ 2018 рік'!Q345</f>
        <v>-0.68</v>
      </c>
      <c r="K468" s="23">
        <f>'ЕФЕКТИВНІСТЬ 2018 рік'!U345</f>
        <v>0</v>
      </c>
      <c r="L468" s="114">
        <f>'ЕФЕКТИВНІСТЬ 2018 рік'!V345</f>
        <v>0</v>
      </c>
      <c r="M468" s="23" t="str">
        <f>'ЕФЕКТИВНІСТЬ 2018 рік'!W345</f>
        <v>ВВ</v>
      </c>
      <c r="N468" s="17">
        <f>'ЕФЕКТИВНІСТЬ 2018 рік'!X345</f>
        <v>0</v>
      </c>
    </row>
    <row r="469" spans="2:14" ht="24" outlineLevel="1" x14ac:dyDescent="0.25">
      <c r="B469" s="2">
        <f>'ЕФЕКТИВНІСТЬ 2018 рік'!B346</f>
        <v>309</v>
      </c>
      <c r="C469" s="196" t="str">
        <f>'ЕФЕКТИВНІСТЬ 2018 рік'!C346</f>
        <v>Вознесенський міськрайонний суд Миколаївської області</v>
      </c>
      <c r="E469" s="189">
        <f>'ЕФЕКТИВНІСТЬ 2018 рік'!K346</f>
        <v>13589.3</v>
      </c>
      <c r="F469" s="190">
        <f>'ЕФЕКТИВНІСТЬ 2018 рік'!E346</f>
        <v>3535.67</v>
      </c>
      <c r="G469" s="189">
        <f>'ЕФЕКТИВНІСТЬ 2018 рік'!N346</f>
        <v>8.952</v>
      </c>
      <c r="H469" s="64">
        <f>'ЕФЕКТИВНІСТЬ 2018 рік'!R346</f>
        <v>1.8199999999999998</v>
      </c>
      <c r="I469" s="64">
        <f>'ЕФЕКТИВНІСТЬ 2018 рік'!Q346</f>
        <v>0.52</v>
      </c>
      <c r="K469" s="23">
        <f>'ЕФЕКТИВНІСТЬ 2018 рік'!U346</f>
        <v>0</v>
      </c>
      <c r="L469" s="114" t="str">
        <f>'ЕФЕКТИВНІСТЬ 2018 рік'!V346</f>
        <v>АА</v>
      </c>
      <c r="M469" s="23">
        <f>'ЕФЕКТИВНІСТЬ 2018 рік'!W346</f>
        <v>0</v>
      </c>
      <c r="N469" s="17">
        <f>'ЕФЕКТИВНІСТЬ 2018 рік'!X346</f>
        <v>0</v>
      </c>
    </row>
    <row r="470" spans="2:14" outlineLevel="1" x14ac:dyDescent="0.25">
      <c r="B470" s="2">
        <f>'ЕФЕКТИВНІСТЬ 2018 рік'!B347</f>
        <v>310</v>
      </c>
      <c r="C470" s="196" t="str">
        <f>'ЕФЕКТИВНІСТЬ 2018 рік'!C347</f>
        <v>Врадіївський районний суд Миколаївської області</v>
      </c>
      <c r="E470" s="189">
        <f>'ЕФЕКТИВНІСТЬ 2018 рік'!K347</f>
        <v>6808.4</v>
      </c>
      <c r="F470" s="190">
        <f>'ЕФЕКТИВНІСТЬ 2018 рік'!E347</f>
        <v>249.49</v>
      </c>
      <c r="G470" s="189">
        <f>'ЕФЕКТИВНІСТЬ 2018 рік'!N347</f>
        <v>2</v>
      </c>
      <c r="H470" s="64">
        <f>'ЕФЕКТИВНІСТЬ 2018 рік'!R347</f>
        <v>-1.78</v>
      </c>
      <c r="I470" s="64">
        <f>'ЕФЕКТИВНІСТЬ 2018 рік'!Q347</f>
        <v>-1.48</v>
      </c>
      <c r="K470" s="23">
        <f>'ЕФЕКТИВНІСТЬ 2018 рік'!U347</f>
        <v>0</v>
      </c>
      <c r="L470" s="114">
        <f>'ЕФЕКТИВНІСТЬ 2018 рік'!V347</f>
        <v>0</v>
      </c>
      <c r="M470" s="23" t="str">
        <f>'ЕФЕКТИВНІСТЬ 2018 рік'!W347</f>
        <v>ВВ</v>
      </c>
      <c r="N470" s="17">
        <f>'ЕФЕКТИВНІСТЬ 2018 рік'!X347</f>
        <v>0</v>
      </c>
    </row>
    <row r="471" spans="2:14" outlineLevel="1" x14ac:dyDescent="0.25">
      <c r="B471" s="2">
        <f>'ЕФЕКТИВНІСТЬ 2018 рік'!B348</f>
        <v>311</v>
      </c>
      <c r="C471" s="196" t="str">
        <f>'ЕФЕКТИВНІСТЬ 2018 рік'!C348</f>
        <v>Доманівський районний суд Миколаївської області</v>
      </c>
      <c r="E471" s="189">
        <f>'ЕФЕКТИВНІСТЬ 2018 рік'!K348</f>
        <v>7329.6</v>
      </c>
      <c r="F471" s="190">
        <f>'ЕФЕКТИВНІСТЬ 2018 рік'!E348</f>
        <v>293.60000000000002</v>
      </c>
      <c r="G471" s="189">
        <f>'ЕФЕКТИВНІСТЬ 2018 рік'!N348</f>
        <v>3.2480000000000002</v>
      </c>
      <c r="H471" s="64">
        <f>'ЕФЕКТИВНІСТЬ 2018 рік'!R348</f>
        <v>-1.76</v>
      </c>
      <c r="I471" s="64">
        <f>'ЕФЕКТИВНІСТЬ 2018 рік'!Q348</f>
        <v>-0.95</v>
      </c>
      <c r="K471" s="23">
        <f>'ЕФЕКТИВНІСТЬ 2018 рік'!U348</f>
        <v>0</v>
      </c>
      <c r="L471" s="114">
        <f>'ЕФЕКТИВНІСТЬ 2018 рік'!V348</f>
        <v>0</v>
      </c>
      <c r="M471" s="23" t="str">
        <f>'ЕФЕКТИВНІСТЬ 2018 рік'!W348</f>
        <v>ВВ</v>
      </c>
      <c r="N471" s="17">
        <f>'ЕФЕКТИВНІСТЬ 2018 рік'!X348</f>
        <v>0</v>
      </c>
    </row>
    <row r="472" spans="2:14" outlineLevel="1" x14ac:dyDescent="0.25">
      <c r="B472" s="2">
        <f>'ЕФЕКТИВНІСТЬ 2018 рік'!B349</f>
        <v>312</v>
      </c>
      <c r="C472" s="196" t="str">
        <f>'ЕФЕКТИВНІСТЬ 2018 рік'!C349</f>
        <v>Єланецький районний суд Миколаївської області</v>
      </c>
      <c r="E472" s="189">
        <f>'ЕФЕКТИВНІСТЬ 2018 рік'!K349</f>
        <v>5894.7</v>
      </c>
      <c r="F472" s="190">
        <f>'ЕФЕКТИВНІСТЬ 2018 рік'!E349</f>
        <v>205.32</v>
      </c>
      <c r="G472" s="189">
        <f>'ЕФЕКТИВНІСТЬ 2018 рік'!N349</f>
        <v>0.97199999999999998</v>
      </c>
      <c r="H472" s="64">
        <f>'ЕФЕКТИВНІСТЬ 2018 рік'!R349</f>
        <v>-1.4400000000000002</v>
      </c>
      <c r="I472" s="64">
        <f>'ЕФЕКТИВНІСТЬ 2018 рік'!Q349</f>
        <v>-1.57</v>
      </c>
      <c r="K472" s="23">
        <f>'ЕФЕКТИВНІСТЬ 2018 рік'!U349</f>
        <v>0</v>
      </c>
      <c r="L472" s="114">
        <f>'ЕФЕКТИВНІСТЬ 2018 рік'!V349</f>
        <v>0</v>
      </c>
      <c r="M472" s="23" t="str">
        <f>'ЕФЕКТИВНІСТЬ 2018 рік'!W349</f>
        <v>ВВ</v>
      </c>
      <c r="N472" s="17">
        <f>'ЕФЕКТИВНІСТЬ 2018 рік'!X349</f>
        <v>0</v>
      </c>
    </row>
    <row r="473" spans="2:14" outlineLevel="1" x14ac:dyDescent="0.25">
      <c r="B473" s="2">
        <f>'ЕФЕКТИВНІСТЬ 2018 рік'!B350</f>
        <v>313</v>
      </c>
      <c r="C473" s="196" t="str">
        <f>'ЕФЕКТИВНІСТЬ 2018 рік'!C350</f>
        <v>Жовтневий районний суд Миколаївської області</v>
      </c>
      <c r="E473" s="189">
        <f>'ЕФЕКТИВНІСТЬ 2018 рік'!K350</f>
        <v>7003.4</v>
      </c>
      <c r="F473" s="190">
        <f>'ЕФЕКТИВНІСТЬ 2018 рік'!E350</f>
        <v>717.68</v>
      </c>
      <c r="G473" s="189">
        <f>'ЕФЕКТИВНІСТЬ 2018 рік'!N350</f>
        <v>4.8760000000000003</v>
      </c>
      <c r="H473" s="64">
        <f>'ЕФЕКТИВНІСТЬ 2018 рік'!R350</f>
        <v>-8.0000000000000016E-2</v>
      </c>
      <c r="I473" s="64">
        <f>'ЕФЕКТИВНІСТЬ 2018 рік'!Q350</f>
        <v>-1.6099999999999999</v>
      </c>
      <c r="K473" s="23">
        <f>'ЕФЕКТИВНІСТЬ 2018 рік'!U350</f>
        <v>0</v>
      </c>
      <c r="L473" s="114">
        <f>'ЕФЕКТИВНІСТЬ 2018 рік'!V350</f>
        <v>0</v>
      </c>
      <c r="M473" s="23" t="str">
        <f>'ЕФЕКТИВНІСТЬ 2018 рік'!W350</f>
        <v>ВВ</v>
      </c>
      <c r="N473" s="17">
        <f>'ЕФЕКТИВНІСТЬ 2018 рік'!X350</f>
        <v>0</v>
      </c>
    </row>
    <row r="474" spans="2:14" outlineLevel="1" x14ac:dyDescent="0.25">
      <c r="B474" s="2">
        <f>'ЕФЕКТИВНІСТЬ 2018 рік'!B351</f>
        <v>314</v>
      </c>
      <c r="C474" s="196" t="str">
        <f>'ЕФЕКТИВНІСТЬ 2018 рік'!C351</f>
        <v>Заводський районний суд м. Миколаєва</v>
      </c>
      <c r="E474" s="189">
        <f>'ЕФЕКТИВНІСТЬ 2018 рік'!K351</f>
        <v>13238.1</v>
      </c>
      <c r="F474" s="190">
        <f>'ЕФЕКТИВНІСТЬ 2018 рік'!E351</f>
        <v>2023.06</v>
      </c>
      <c r="G474" s="189">
        <f>'ЕФЕКТИВНІСТЬ 2018 рік'!N351</f>
        <v>11.04</v>
      </c>
      <c r="H474" s="64">
        <f>'ЕФЕКТИВНІСТЬ 2018 рік'!R351</f>
        <v>0.41</v>
      </c>
      <c r="I474" s="64">
        <f>'ЕФЕКТИВНІСТЬ 2018 рік'!Q351</f>
        <v>-1.0899999999999999</v>
      </c>
      <c r="K474" s="23">
        <f>'ЕФЕКТИВНІСТЬ 2018 рік'!U351</f>
        <v>0</v>
      </c>
      <c r="L474" s="114">
        <f>'ЕФЕКТИВНІСТЬ 2018 рік'!V351</f>
        <v>0</v>
      </c>
      <c r="M474" s="23">
        <f>'ЕФЕКТИВНІСТЬ 2018 рік'!W351</f>
        <v>0</v>
      </c>
      <c r="N474" s="17" t="str">
        <f>'ЕФЕКТИВНІСТЬ 2018 рік'!X351</f>
        <v>ВА</v>
      </c>
    </row>
    <row r="475" spans="2:14" outlineLevel="1" x14ac:dyDescent="0.25">
      <c r="B475" s="2">
        <f>'ЕФЕКТИВНІСТЬ 2018 рік'!B352</f>
        <v>315</v>
      </c>
      <c r="C475" s="196" t="str">
        <f>'ЕФЕКТИВНІСТЬ 2018 рік'!C352</f>
        <v>Казанківський районний суд Миколаївської області</v>
      </c>
      <c r="E475" s="189">
        <f>'ЕФЕКТИВНІСТЬ 2018 рік'!K352</f>
        <v>6672.5</v>
      </c>
      <c r="F475" s="190">
        <f>'ЕФЕКТИВНІСТЬ 2018 рік'!E352</f>
        <v>340.36</v>
      </c>
      <c r="G475" s="189">
        <f>'ЕФЕКТИВНІСТЬ 2018 рік'!N352</f>
        <v>3</v>
      </c>
      <c r="H475" s="64">
        <f>'ЕФЕКТИВНІСТЬ 2018 рік'!R352</f>
        <v>-1.1499999999999999</v>
      </c>
      <c r="I475" s="64">
        <f>'ЕФЕКТИВНІСТЬ 2018 рік'!Q352</f>
        <v>-0.64</v>
      </c>
      <c r="K475" s="23">
        <f>'ЕФЕКТИВНІСТЬ 2018 рік'!U352</f>
        <v>0</v>
      </c>
      <c r="L475" s="114">
        <f>'ЕФЕКТИВНІСТЬ 2018 рік'!V352</f>
        <v>0</v>
      </c>
      <c r="M475" s="23" t="str">
        <f>'ЕФЕКТИВНІСТЬ 2018 рік'!W352</f>
        <v>ВВ</v>
      </c>
      <c r="N475" s="17">
        <f>'ЕФЕКТИВНІСТЬ 2018 рік'!X352</f>
        <v>0</v>
      </c>
    </row>
    <row r="476" spans="2:14" outlineLevel="1" x14ac:dyDescent="0.25">
      <c r="B476" s="2">
        <f>'ЕФЕКТИВНІСТЬ 2018 рік'!B353</f>
        <v>316</v>
      </c>
      <c r="C476" s="196" t="str">
        <f>'ЕФЕКТИВНІСТЬ 2018 рік'!C353</f>
        <v>Корабельний районний суд м. Миколаєва</v>
      </c>
      <c r="E476" s="189">
        <f>'ЕФЕКТИВНІСТЬ 2018 рік'!K353</f>
        <v>10301.200000000001</v>
      </c>
      <c r="F476" s="190">
        <f>'ЕФЕКТИВНІСТЬ 2018 рік'!E353</f>
        <v>1098.17</v>
      </c>
      <c r="G476" s="189">
        <f>'ЕФЕКТИВНІСТЬ 2018 рік'!N353</f>
        <v>6.8719999999999999</v>
      </c>
      <c r="H476" s="64">
        <f>'ЕФЕКТИВНІСТЬ 2018 рік'!R353</f>
        <v>1.999999999999999E-2</v>
      </c>
      <c r="I476" s="64">
        <f>'ЕФЕКТИВНІСТЬ 2018 рік'!Q353</f>
        <v>-1.4500000000000002</v>
      </c>
      <c r="K476" s="23">
        <f>'ЕФЕКТИВНІСТЬ 2018 рік'!U353</f>
        <v>0</v>
      </c>
      <c r="L476" s="114">
        <f>'ЕФЕКТИВНІСТЬ 2018 рік'!V353</f>
        <v>0</v>
      </c>
      <c r="M476" s="23">
        <f>'ЕФЕКТИВНІСТЬ 2018 рік'!W353</f>
        <v>0</v>
      </c>
      <c r="N476" s="17" t="str">
        <f>'ЕФЕКТИВНІСТЬ 2018 рік'!X353</f>
        <v>ВА</v>
      </c>
    </row>
    <row r="477" spans="2:14" outlineLevel="1" x14ac:dyDescent="0.25">
      <c r="B477" s="2">
        <f>'ЕФЕКТИВНІСТЬ 2018 рік'!B354</f>
        <v>317</v>
      </c>
      <c r="C477" s="196" t="str">
        <f>'ЕФЕКТИВНІСТЬ 2018 рік'!C354</f>
        <v>Кривоозерський районний суд Миколаївської області</v>
      </c>
      <c r="E477" s="189">
        <f>'ЕФЕКТИВНІСТЬ 2018 рік'!K354</f>
        <v>6678.7</v>
      </c>
      <c r="F477" s="190">
        <f>'ЕФЕКТИВНІСТЬ 2018 рік'!E354</f>
        <v>263.51</v>
      </c>
      <c r="G477" s="189">
        <f>'ЕФЕКТИВНІСТЬ 2018 рік'!N354</f>
        <v>2.04</v>
      </c>
      <c r="H477" s="64">
        <f>'ЕФЕКТИВНІСТЬ 2018 рік'!R354</f>
        <v>-1.58</v>
      </c>
      <c r="I477" s="64">
        <f>'ЕФЕКТИВНІСТЬ 2018 рік'!Q354</f>
        <v>-1.19</v>
      </c>
      <c r="K477" s="23">
        <f>'ЕФЕКТИВНІСТЬ 2018 рік'!U354</f>
        <v>0</v>
      </c>
      <c r="L477" s="114">
        <f>'ЕФЕКТИВНІСТЬ 2018 рік'!V354</f>
        <v>0</v>
      </c>
      <c r="M477" s="23" t="str">
        <f>'ЕФЕКТИВНІСТЬ 2018 рік'!W354</f>
        <v>ВВ</v>
      </c>
      <c r="N477" s="17">
        <f>'ЕФЕКТИВНІСТЬ 2018 рік'!X354</f>
        <v>0</v>
      </c>
    </row>
    <row r="478" spans="2:14" outlineLevel="1" x14ac:dyDescent="0.25">
      <c r="B478" s="2">
        <f>'ЕФЕКТИВНІСТЬ 2018 рік'!B355</f>
        <v>318</v>
      </c>
      <c r="C478" s="196" t="str">
        <f>'ЕФЕКТИВНІСТЬ 2018 рік'!C355</f>
        <v>Ленінський районний суд м. Миколаєва</v>
      </c>
      <c r="E478" s="189">
        <f>'ЕФЕКТИВНІСТЬ 2018 рік'!K355</f>
        <v>11321.7</v>
      </c>
      <c r="F478" s="190">
        <f>'ЕФЕКТИВНІСТЬ 2018 рік'!E355</f>
        <v>1914.27</v>
      </c>
      <c r="G478" s="189">
        <f>'ЕФЕКТИВНІСТЬ 2018 рік'!N355</f>
        <v>10.992000000000001</v>
      </c>
      <c r="H478" s="64">
        <f>'ЕФЕКТИВНІСТЬ 2018 рік'!R355</f>
        <v>0.42</v>
      </c>
      <c r="I478" s="64">
        <f>'ЕФЕКТИВНІСТЬ 2018 рік'!Q355</f>
        <v>-1.2399999999999998</v>
      </c>
      <c r="K478" s="23">
        <f>'ЕФЕКТИВНІСТЬ 2018 рік'!U355</f>
        <v>0</v>
      </c>
      <c r="L478" s="114">
        <f>'ЕФЕКТИВНІСТЬ 2018 рік'!V355</f>
        <v>0</v>
      </c>
      <c r="M478" s="23">
        <f>'ЕФЕКТИВНІСТЬ 2018 рік'!W355</f>
        <v>0</v>
      </c>
      <c r="N478" s="17" t="str">
        <f>'ЕФЕКТИВНІСТЬ 2018 рік'!X355</f>
        <v>ВА</v>
      </c>
    </row>
    <row r="479" spans="2:14" outlineLevel="1" x14ac:dyDescent="0.25">
      <c r="B479" s="2">
        <f>'ЕФЕКТИВНІСТЬ 2018 рік'!B356</f>
        <v>319</v>
      </c>
      <c r="C479" s="196" t="str">
        <f>'ЕФЕКТИВНІСТЬ 2018 рік'!C356</f>
        <v>Миколаївський районний суд Миколаївської області</v>
      </c>
      <c r="E479" s="189">
        <f>'ЕФЕКТИВНІСТЬ 2018 рік'!K356</f>
        <v>8060.9</v>
      </c>
      <c r="F479" s="190">
        <f>'ЕФЕКТИВНІСТЬ 2018 рік'!E356</f>
        <v>519.97</v>
      </c>
      <c r="G479" s="189">
        <f>'ЕФЕКТИВНІСТЬ 2018 рік'!N356</f>
        <v>2.9119999999999999</v>
      </c>
      <c r="H479" s="64">
        <f>'ЕФЕКТИВНІСТЬ 2018 рік'!R356</f>
        <v>-0.42000000000000004</v>
      </c>
      <c r="I479" s="64">
        <f>'ЕФЕКТИВНІСТЬ 2018 рік'!Q356</f>
        <v>-2.7699999999999996</v>
      </c>
      <c r="K479" s="23">
        <f>'ЕФЕКТИВНІСТЬ 2018 рік'!U356</f>
        <v>0</v>
      </c>
      <c r="L479" s="114">
        <f>'ЕФЕКТИВНІСТЬ 2018 рік'!V356</f>
        <v>0</v>
      </c>
      <c r="M479" s="23" t="str">
        <f>'ЕФЕКТИВНІСТЬ 2018 рік'!W356</f>
        <v>ВВ</v>
      </c>
      <c r="N479" s="17">
        <f>'ЕФЕКТИВНІСТЬ 2018 рік'!X356</f>
        <v>0</v>
      </c>
    </row>
    <row r="480" spans="2:14" outlineLevel="1" x14ac:dyDescent="0.25">
      <c r="B480" s="2">
        <f>'ЕФЕКТИВНІСТЬ 2018 рік'!B357</f>
        <v>320</v>
      </c>
      <c r="C480" s="196" t="str">
        <f>'ЕФЕКТИВНІСТЬ 2018 рік'!C357</f>
        <v>Новобузький районний суд Миколаївської області</v>
      </c>
      <c r="E480" s="189">
        <f>'ЕФЕКТИВНІСТЬ 2018 рік'!K357</f>
        <v>7399.8</v>
      </c>
      <c r="F480" s="190">
        <f>'ЕФЕКТИВНІСТЬ 2018 рік'!E357</f>
        <v>415.44</v>
      </c>
      <c r="G480" s="189">
        <f>'ЕФЕКТИВНІСТЬ 2018 рік'!N357</f>
        <v>2.8719999999999999</v>
      </c>
      <c r="H480" s="64">
        <f>'ЕФЕКТИВНІСТЬ 2018 рік'!R357</f>
        <v>-0.80999999999999994</v>
      </c>
      <c r="I480" s="64">
        <f>'ЕФЕКТИВНІСТЬ 2018 рік'!Q357</f>
        <v>-1.39</v>
      </c>
      <c r="K480" s="23">
        <f>'ЕФЕКТИВНІСТЬ 2018 рік'!U357</f>
        <v>0</v>
      </c>
      <c r="L480" s="114">
        <f>'ЕФЕКТИВНІСТЬ 2018 рік'!V357</f>
        <v>0</v>
      </c>
      <c r="M480" s="23" t="str">
        <f>'ЕФЕКТИВНІСТЬ 2018 рік'!W357</f>
        <v>ВВ</v>
      </c>
      <c r="N480" s="17">
        <f>'ЕФЕКТИВНІСТЬ 2018 рік'!X357</f>
        <v>0</v>
      </c>
    </row>
    <row r="481" spans="2:14" outlineLevel="1" x14ac:dyDescent="0.25">
      <c r="B481" s="2">
        <f>'ЕФЕКТИВНІСТЬ 2018 рік'!B358</f>
        <v>321</v>
      </c>
      <c r="C481" s="196" t="str">
        <f>'ЕФЕКТИВНІСТЬ 2018 рік'!C358</f>
        <v>Новоодеський районний суд Миколаївської області</v>
      </c>
      <c r="E481" s="189">
        <f>'ЕФЕКТИВНІСТЬ 2018 рік'!K358</f>
        <v>6625.3</v>
      </c>
      <c r="F481" s="190">
        <f>'ЕФЕКТИВНІСТЬ 2018 рік'!E358</f>
        <v>480.41</v>
      </c>
      <c r="G481" s="189">
        <f>'ЕФЕКТИВНІСТЬ 2018 рік'!N358</f>
        <v>1.944</v>
      </c>
      <c r="H481" s="64">
        <f>'ЕФЕКТИВНІСТЬ 2018 рік'!R358</f>
        <v>0.10999999999999999</v>
      </c>
      <c r="I481" s="64">
        <f>'ЕФЕКТИВНІСТЬ 2018 рік'!Q358</f>
        <v>-1.65</v>
      </c>
      <c r="K481" s="23">
        <f>'ЕФЕКТИВНІСТЬ 2018 рік'!U358</f>
        <v>0</v>
      </c>
      <c r="L481" s="114">
        <f>'ЕФЕКТИВНІСТЬ 2018 рік'!V358</f>
        <v>0</v>
      </c>
      <c r="M481" s="23">
        <f>'ЕФЕКТИВНІСТЬ 2018 рік'!W358</f>
        <v>0</v>
      </c>
      <c r="N481" s="17" t="str">
        <f>'ЕФЕКТИВНІСТЬ 2018 рік'!X358</f>
        <v>ВА</v>
      </c>
    </row>
    <row r="482" spans="2:14" ht="24" outlineLevel="1" x14ac:dyDescent="0.25">
      <c r="B482" s="2">
        <f>'ЕФЕКТИВНІСТЬ 2018 рік'!B359</f>
        <v>322</v>
      </c>
      <c r="C482" s="196" t="str">
        <f>'ЕФЕКТИВНІСТЬ 2018 рік'!C359</f>
        <v>Очаківський  міськрайонний суд Миколаївської області</v>
      </c>
      <c r="E482" s="189">
        <f>'ЕФЕКТИВНІСТЬ 2018 рік'!K359</f>
        <v>8214.6</v>
      </c>
      <c r="F482" s="190">
        <f>'ЕФЕКТИВНІСТЬ 2018 рік'!E359</f>
        <v>527.63</v>
      </c>
      <c r="G482" s="189">
        <f>'ЕФЕКТИВНІСТЬ 2018 рік'!N359</f>
        <v>4.3280000000000003</v>
      </c>
      <c r="H482" s="64">
        <f>'ЕФЕКТИВНІСТЬ 2018 рік'!R359</f>
        <v>-0.74</v>
      </c>
      <c r="I482" s="64">
        <f>'ЕФЕКТИВНІСТЬ 2018 рік'!Q359</f>
        <v>-0.19000000000000006</v>
      </c>
      <c r="K482" s="23">
        <f>'ЕФЕКТИВНІСТЬ 2018 рік'!U359</f>
        <v>0</v>
      </c>
      <c r="L482" s="114">
        <f>'ЕФЕКТИВНІСТЬ 2018 рік'!V359</f>
        <v>0</v>
      </c>
      <c r="M482" s="23" t="str">
        <f>'ЕФЕКТИВНІСТЬ 2018 рік'!W359</f>
        <v>ВВ</v>
      </c>
      <c r="N482" s="17">
        <f>'ЕФЕКТИВНІСТЬ 2018 рік'!X359</f>
        <v>0</v>
      </c>
    </row>
    <row r="483" spans="2:14" ht="24" outlineLevel="1" x14ac:dyDescent="0.25">
      <c r="B483" s="2">
        <f>'ЕФЕКТИВНІСТЬ 2018 рік'!B360</f>
        <v>323</v>
      </c>
      <c r="C483" s="196" t="str">
        <f>'ЕФЕКТИВНІСТЬ 2018 рік'!C360</f>
        <v>Первомайський міськрайонний суд Миколаївської області</v>
      </c>
      <c r="E483" s="189">
        <f>'ЕФЕКТИВНІСТЬ 2018 рік'!K360</f>
        <v>12397.1</v>
      </c>
      <c r="F483" s="190">
        <f>'ЕФЕКТИВНІСТЬ 2018 рік'!E360</f>
        <v>2585.79</v>
      </c>
      <c r="G483" s="189">
        <f>'ЕФЕКТИВНІСТЬ 2018 рік'!N360</f>
        <v>9.8279999999999994</v>
      </c>
      <c r="H483" s="64">
        <f>'ЕФЕКТИВНІСТЬ 2018 рік'!R360</f>
        <v>1.01</v>
      </c>
      <c r="I483" s="64">
        <f>'ЕФЕКТИВНІСТЬ 2018 рік'!Q360</f>
        <v>-0.23</v>
      </c>
      <c r="K483" s="23">
        <f>'ЕФЕКТИВНІСТЬ 2018 рік'!U360</f>
        <v>0</v>
      </c>
      <c r="L483" s="114">
        <f>'ЕФЕКТИВНІСТЬ 2018 рік'!V360</f>
        <v>0</v>
      </c>
      <c r="M483" s="23">
        <f>'ЕФЕКТИВНІСТЬ 2018 рік'!W360</f>
        <v>0</v>
      </c>
      <c r="N483" s="17" t="str">
        <f>'ЕФЕКТИВНІСТЬ 2018 рік'!X360</f>
        <v>ВА</v>
      </c>
    </row>
    <row r="484" spans="2:14" outlineLevel="1" x14ac:dyDescent="0.25">
      <c r="B484" s="2">
        <f>'ЕФЕКТИВНІСТЬ 2018 рік'!B361</f>
        <v>324</v>
      </c>
      <c r="C484" s="196" t="str">
        <f>'ЕФЕКТИВНІСТЬ 2018 рік'!C361</f>
        <v>Снігурівський районний суд Миколаївської області</v>
      </c>
      <c r="E484" s="189">
        <f>'ЕФЕКТИВНІСТЬ 2018 рік'!K361</f>
        <v>6481</v>
      </c>
      <c r="F484" s="190">
        <f>'ЕФЕКТИВНІСТЬ 2018 рік'!E361</f>
        <v>287.97000000000003</v>
      </c>
      <c r="G484" s="189">
        <f>'ЕФЕКТИВНІСТЬ 2018 рік'!N361</f>
        <v>1.784</v>
      </c>
      <c r="H484" s="64">
        <f>'ЕФЕКТИВНІСТЬ 2018 рік'!R361</f>
        <v>-1.1499999999999999</v>
      </c>
      <c r="I484" s="64">
        <f>'ЕФЕКТИВНІСТЬ 2018 рік'!Q361</f>
        <v>-4.37</v>
      </c>
      <c r="K484" s="23">
        <f>'ЕФЕКТИВНІСТЬ 2018 рік'!U361</f>
        <v>0</v>
      </c>
      <c r="L484" s="114">
        <f>'ЕФЕКТИВНІСТЬ 2018 рік'!V361</f>
        <v>0</v>
      </c>
      <c r="M484" s="23" t="str">
        <f>'ЕФЕКТИВНІСТЬ 2018 рік'!W361</f>
        <v>ВВ</v>
      </c>
      <c r="N484" s="17">
        <f>'ЕФЕКТИВНІСТЬ 2018 рік'!X361</f>
        <v>0</v>
      </c>
    </row>
    <row r="485" spans="2:14" outlineLevel="1" x14ac:dyDescent="0.25">
      <c r="B485" s="2">
        <f>'ЕФЕКТИВНІСТЬ 2018 рік'!B362</f>
        <v>325</v>
      </c>
      <c r="C485" s="196" t="str">
        <f>'ЕФЕКТИВНІСТЬ 2018 рік'!C362</f>
        <v>Центральний районний суд м. Миколаєва</v>
      </c>
      <c r="E485" s="189">
        <f>'ЕФЕКТИВНІСТЬ 2018 рік'!K362</f>
        <v>12295.3</v>
      </c>
      <c r="F485" s="190">
        <f>'ЕФЕКТИВНІСТЬ 2018 рік'!E362</f>
        <v>2915.01</v>
      </c>
      <c r="G485" s="189">
        <f>'ЕФЕКТИВНІСТЬ 2018 рік'!N362</f>
        <v>13</v>
      </c>
      <c r="H485" s="64">
        <f>'ЕФЕКТИВНІСТЬ 2018 рік'!R362</f>
        <v>0.84</v>
      </c>
      <c r="I485" s="64">
        <f>'ЕФЕКТИВНІСТЬ 2018 рік'!Q362</f>
        <v>-1.9300000000000002</v>
      </c>
      <c r="K485" s="23">
        <f>'ЕФЕКТИВНІСТЬ 2018 рік'!U362</f>
        <v>0</v>
      </c>
      <c r="L485" s="114">
        <f>'ЕФЕКТИВНІСТЬ 2018 рік'!V362</f>
        <v>0</v>
      </c>
      <c r="M485" s="23">
        <f>'ЕФЕКТИВНІСТЬ 2018 рік'!W362</f>
        <v>0</v>
      </c>
      <c r="N485" s="17" t="str">
        <f>'ЕФЕКТИВНІСТЬ 2018 рік'!X362</f>
        <v>ВА</v>
      </c>
    </row>
    <row r="486" spans="2:14" outlineLevel="1" x14ac:dyDescent="0.25">
      <c r="B486" s="2">
        <f>'ЕФЕКТИВНІСТЬ 2018 рік'!B363</f>
        <v>326</v>
      </c>
      <c r="C486" s="196" t="str">
        <f>'ЕФЕКТИВНІСТЬ 2018 рік'!C363</f>
        <v>Южноукраїнський міський суд Миколаївської області</v>
      </c>
      <c r="E486" s="189">
        <f>'ЕФЕКТИВНІСТЬ 2018 рік'!K363</f>
        <v>8828.7000000000007</v>
      </c>
      <c r="F486" s="190">
        <f>'ЕФЕКТИВНІСТЬ 2018 рік'!E363</f>
        <v>419.69</v>
      </c>
      <c r="G486" s="189">
        <f>'ЕФЕКТИВНІСТЬ 2018 рік'!N363</f>
        <v>3.6760000000000002</v>
      </c>
      <c r="H486" s="64">
        <f>'ЕФЕКТИВНІСТЬ 2018 рік'!R363</f>
        <v>-1.27</v>
      </c>
      <c r="I486" s="64">
        <f>'ЕФЕКТИВНІСТЬ 2018 рік'!Q363</f>
        <v>-0.94000000000000006</v>
      </c>
      <c r="K486" s="23">
        <f>'ЕФЕКТИВНІСТЬ 2018 рік'!U363</f>
        <v>0</v>
      </c>
      <c r="L486" s="114">
        <f>'ЕФЕКТИВНІСТЬ 2018 рік'!V363</f>
        <v>0</v>
      </c>
      <c r="M486" s="23" t="str">
        <f>'ЕФЕКТИВНІСТЬ 2018 рік'!W363</f>
        <v>ВВ</v>
      </c>
      <c r="N486" s="17">
        <f>'ЕФЕКТИВНІСТЬ 2018 рік'!X363</f>
        <v>0</v>
      </c>
    </row>
    <row r="487" spans="2:14" x14ac:dyDescent="0.25">
      <c r="C487" s="206" t="s">
        <v>707</v>
      </c>
      <c r="E487" s="77"/>
      <c r="F487" s="77"/>
      <c r="G487" s="77"/>
      <c r="H487" s="77"/>
      <c r="I487" s="77"/>
      <c r="K487" s="77"/>
      <c r="L487" s="77"/>
      <c r="M487" s="77"/>
      <c r="N487" s="77"/>
    </row>
    <row r="488" spans="2:14" outlineLevel="1" x14ac:dyDescent="0.25">
      <c r="B488" s="2">
        <f>'ЕФЕКТИВНІСТЬ 2018 рік'!B364</f>
        <v>327</v>
      </c>
      <c r="C488" s="196" t="str">
        <f>'ЕФЕКТИВНІСТЬ 2018 рік'!C364</f>
        <v>Ананьївський районний суд Одеської області</v>
      </c>
      <c r="E488" s="189">
        <f>'ЕФЕКТИВНІСТЬ 2018 рік'!K364</f>
        <v>4512.5</v>
      </c>
      <c r="F488" s="190">
        <f>'ЕФЕКТИВНІСТЬ 2018 рік'!E364</f>
        <v>299.39</v>
      </c>
      <c r="G488" s="189">
        <f>'ЕФЕКТИВНІСТЬ 2018 рік'!N364</f>
        <v>2</v>
      </c>
      <c r="H488" s="64">
        <f>'ЕФЕКТИВНІСТЬ 2018 рік'!R364</f>
        <v>-0.54</v>
      </c>
      <c r="I488" s="64">
        <f>'ЕФЕКТИВНІСТЬ 2018 рік'!Q364</f>
        <v>-2.09</v>
      </c>
      <c r="K488" s="23">
        <f>'ЕФЕКТИВНІСТЬ 2018 рік'!U364</f>
        <v>0</v>
      </c>
      <c r="L488" s="114">
        <f>'ЕФЕКТИВНІСТЬ 2018 рік'!V364</f>
        <v>0</v>
      </c>
      <c r="M488" s="23" t="str">
        <f>'ЕФЕКТИВНІСТЬ 2018 рік'!W364</f>
        <v>ВВ</v>
      </c>
      <c r="N488" s="17">
        <f>'ЕФЕКТИВНІСТЬ 2018 рік'!X364</f>
        <v>0</v>
      </c>
    </row>
    <row r="489" spans="2:14" outlineLevel="1" x14ac:dyDescent="0.25">
      <c r="B489" s="2">
        <f>'ЕФЕКТИВНІСТЬ 2018 рік'!B365</f>
        <v>328</v>
      </c>
      <c r="C489" s="196" t="str">
        <f>'ЕФЕКТИВНІСТЬ 2018 рік'!C365</f>
        <v>Арцизький районний суд Одеської області</v>
      </c>
      <c r="E489" s="189">
        <f>'ЕФЕКТИВНІСТЬ 2018 рік'!K365</f>
        <v>6217.8</v>
      </c>
      <c r="F489" s="190">
        <f>'ЕФЕКТИВНІСТЬ 2018 рік'!E365</f>
        <v>518.28</v>
      </c>
      <c r="G489" s="189">
        <f>'ЕФЕКТИВНІСТЬ 2018 рік'!N365</f>
        <v>3.444</v>
      </c>
      <c r="H489" s="64">
        <f>'ЕФЕКТИВНІСТЬ 2018 рік'!R365</f>
        <v>-0.26</v>
      </c>
      <c r="I489" s="64">
        <f>'ЕФЕКТИВНІСТЬ 2018 рік'!Q365</f>
        <v>-0.32</v>
      </c>
      <c r="K489" s="23">
        <f>'ЕФЕКТИВНІСТЬ 2018 рік'!U365</f>
        <v>0</v>
      </c>
      <c r="L489" s="114">
        <f>'ЕФЕКТИВНІСТЬ 2018 рік'!V365</f>
        <v>0</v>
      </c>
      <c r="M489" s="23" t="str">
        <f>'ЕФЕКТИВНІСТЬ 2018 рік'!W365</f>
        <v>ВВ</v>
      </c>
      <c r="N489" s="17">
        <f>'ЕФЕКТИВНІСТЬ 2018 рік'!X365</f>
        <v>0</v>
      </c>
    </row>
    <row r="490" spans="2:14" outlineLevel="1" x14ac:dyDescent="0.25">
      <c r="B490" s="2">
        <f>'ЕФЕКТИВНІСТЬ 2018 рік'!B366</f>
        <v>329</v>
      </c>
      <c r="C490" s="196" t="str">
        <f>'ЕФЕКТИВНІСТЬ 2018 рік'!C366</f>
        <v>Балтський районний суд Одеської області</v>
      </c>
      <c r="E490" s="189">
        <f>'ЕФЕКТИВНІСТЬ 2018 рік'!K366</f>
        <v>8527</v>
      </c>
      <c r="F490" s="190">
        <f>'ЕФЕКТИВНІСТЬ 2018 рік'!E366</f>
        <v>546.07000000000005</v>
      </c>
      <c r="G490" s="189">
        <f>'ЕФЕКТИВНІСТЬ 2018 рік'!N366</f>
        <v>4.2640000000000002</v>
      </c>
      <c r="H490" s="64">
        <f>'ЕФЕКТИВНІСТЬ 2018 рік'!R366</f>
        <v>-0.71</v>
      </c>
      <c r="I490" s="64">
        <f>'ЕФЕКТИВНІСТЬ 2018 рік'!Q366</f>
        <v>-1.21</v>
      </c>
      <c r="K490" s="23">
        <f>'ЕФЕКТИВНІСТЬ 2018 рік'!U366</f>
        <v>0</v>
      </c>
      <c r="L490" s="114">
        <f>'ЕФЕКТИВНІСТЬ 2018 рік'!V366</f>
        <v>0</v>
      </c>
      <c r="M490" s="23" t="str">
        <f>'ЕФЕКТИВНІСТЬ 2018 рік'!W366</f>
        <v>ВВ</v>
      </c>
      <c r="N490" s="17">
        <f>'ЕФЕКТИВНІСТЬ 2018 рік'!X366</f>
        <v>0</v>
      </c>
    </row>
    <row r="491" spans="2:14" outlineLevel="1" x14ac:dyDescent="0.25">
      <c r="B491" s="2">
        <f>'ЕФЕКТИВНІСТЬ 2018 рік'!B367</f>
        <v>330</v>
      </c>
      <c r="C491" s="196" t="str">
        <f>'ЕФЕКТИВНІСТЬ 2018 рік'!C367</f>
        <v>Березівський районний суд Одеської області</v>
      </c>
      <c r="E491" s="189">
        <f>'ЕФЕКТИВНІСТЬ 2018 рік'!K367</f>
        <v>6041</v>
      </c>
      <c r="F491" s="190">
        <f>'ЕФЕКТИВНІСТЬ 2018 рік'!E367</f>
        <v>1029.6300000000001</v>
      </c>
      <c r="G491" s="189">
        <f>'ЕФЕКТИВНІСТЬ 2018 рік'!N367</f>
        <v>3.552</v>
      </c>
      <c r="H491" s="64">
        <f>'ЕФЕКТИВНІСТЬ 2018 рік'!R367</f>
        <v>1.0499999999999998</v>
      </c>
      <c r="I491" s="64">
        <f>'ЕФЕКТИВНІСТЬ 2018 рік'!Q367</f>
        <v>-0.43000000000000005</v>
      </c>
      <c r="K491" s="23">
        <f>'ЕФЕКТИВНІСТЬ 2018 рік'!U367</f>
        <v>0</v>
      </c>
      <c r="L491" s="114">
        <f>'ЕФЕКТИВНІСТЬ 2018 рік'!V367</f>
        <v>0</v>
      </c>
      <c r="M491" s="23">
        <f>'ЕФЕКТИВНІСТЬ 2018 рік'!W367</f>
        <v>0</v>
      </c>
      <c r="N491" s="17" t="str">
        <f>'ЕФЕКТИВНІСТЬ 2018 рік'!X367</f>
        <v>ВА</v>
      </c>
    </row>
    <row r="492" spans="2:14" ht="24" outlineLevel="1" x14ac:dyDescent="0.25">
      <c r="B492" s="2">
        <f>'ЕФЕКТИВНІСТЬ 2018 рік'!B368</f>
        <v>331</v>
      </c>
      <c r="C492" s="196" t="str">
        <f>'ЕФЕКТИВНІСТЬ 2018 рік'!C368</f>
        <v>Білгород-Дністровський міськрайонний суд Одеської області</v>
      </c>
      <c r="E492" s="189">
        <f>'ЕФЕКТИВНІСТЬ 2018 рік'!K368</f>
        <v>14996.7</v>
      </c>
      <c r="F492" s="190">
        <f>'ЕФЕКТИВНІСТЬ 2018 рік'!E368</f>
        <v>1913.21</v>
      </c>
      <c r="G492" s="189">
        <f>'ЕФЕКТИВНІСТЬ 2018 рік'!N368</f>
        <v>9.3279999999999994</v>
      </c>
      <c r="H492" s="64">
        <f>'ЕФЕКТИВНІСТЬ 2018 рік'!R368</f>
        <v>0.42</v>
      </c>
      <c r="I492" s="64">
        <f>'ЕФЕКТИВНІСТЬ 2018 рік'!Q368</f>
        <v>-1.4100000000000001</v>
      </c>
      <c r="K492" s="23">
        <f>'ЕФЕКТИВНІСТЬ 2018 рік'!U368</f>
        <v>0</v>
      </c>
      <c r="L492" s="114">
        <f>'ЕФЕКТИВНІСТЬ 2018 рік'!V368</f>
        <v>0</v>
      </c>
      <c r="M492" s="23">
        <f>'ЕФЕКТИВНІСТЬ 2018 рік'!W368</f>
        <v>0</v>
      </c>
      <c r="N492" s="17" t="str">
        <f>'ЕФЕКТИВНІСТЬ 2018 рік'!X368</f>
        <v>ВА</v>
      </c>
    </row>
    <row r="493" spans="2:14" outlineLevel="1" x14ac:dyDescent="0.25">
      <c r="B493" s="2">
        <f>'ЕФЕКТИВНІСТЬ 2018 рік'!B369</f>
        <v>332</v>
      </c>
      <c r="C493" s="196" t="str">
        <f>'ЕФЕКТИВНІСТЬ 2018 рік'!C369</f>
        <v>Біляївський районний суд Одеської області</v>
      </c>
      <c r="E493" s="189">
        <f>'ЕФЕКТИВНІСТЬ 2018 рік'!K369</f>
        <v>10020.1</v>
      </c>
      <c r="F493" s="190">
        <f>'ЕФЕКТИВНІСТЬ 2018 рік'!E369</f>
        <v>1218.8800000000001</v>
      </c>
      <c r="G493" s="189">
        <f>'ЕФЕКТИВНІСТЬ 2018 рік'!N369</f>
        <v>5.9640000000000004</v>
      </c>
      <c r="H493" s="64">
        <f>'ЕФЕКТИВНІСТЬ 2018 рік'!R369</f>
        <v>0.37</v>
      </c>
      <c r="I493" s="64">
        <f>'ЕФЕКТИВНІСТЬ 2018 рік'!Q369</f>
        <v>-1.2999999999999998</v>
      </c>
      <c r="K493" s="23">
        <f>'ЕФЕКТИВНІСТЬ 2018 рік'!U369</f>
        <v>0</v>
      </c>
      <c r="L493" s="114">
        <f>'ЕФЕКТИВНІСТЬ 2018 рік'!V369</f>
        <v>0</v>
      </c>
      <c r="M493" s="23">
        <f>'ЕФЕКТИВНІСТЬ 2018 рік'!W369</f>
        <v>0</v>
      </c>
      <c r="N493" s="17" t="str">
        <f>'ЕФЕКТИВНІСТЬ 2018 рік'!X369</f>
        <v>ВА</v>
      </c>
    </row>
    <row r="494" spans="2:14" outlineLevel="1" x14ac:dyDescent="0.25">
      <c r="B494" s="2">
        <f>'ЕФЕКТИВНІСТЬ 2018 рік'!B370</f>
        <v>333</v>
      </c>
      <c r="C494" s="196" t="str">
        <f>'ЕФЕКТИВНІСТЬ 2018 рік'!C370</f>
        <v>Болградський районний суд Одеської області</v>
      </c>
      <c r="E494" s="189">
        <f>'ЕФЕКТИВНІСТЬ 2018 рік'!K370</f>
        <v>6317.8</v>
      </c>
      <c r="F494" s="190">
        <f>'ЕФЕКТИВНІСТЬ 2018 рік'!E370</f>
        <v>530.94000000000005</v>
      </c>
      <c r="G494" s="189">
        <f>'ЕФЕКТИВНІСТЬ 2018 рік'!N370</f>
        <v>2.996</v>
      </c>
      <c r="H494" s="64">
        <f>'ЕФЕКТИВНІСТЬ 2018 рік'!R370</f>
        <v>-0.1</v>
      </c>
      <c r="I494" s="64">
        <f>'ЕФЕКТИВНІСТЬ 2018 рік'!Q370</f>
        <v>-1.03</v>
      </c>
      <c r="K494" s="23">
        <f>'ЕФЕКТИВНІСТЬ 2018 рік'!U370</f>
        <v>0</v>
      </c>
      <c r="L494" s="114">
        <f>'ЕФЕКТИВНІСТЬ 2018 рік'!V370</f>
        <v>0</v>
      </c>
      <c r="M494" s="23" t="str">
        <f>'ЕФЕКТИВНІСТЬ 2018 рік'!W370</f>
        <v>ВВ</v>
      </c>
      <c r="N494" s="17">
        <f>'ЕФЕКТИВНІСТЬ 2018 рік'!X370</f>
        <v>0</v>
      </c>
    </row>
    <row r="495" spans="2:14" outlineLevel="1" x14ac:dyDescent="0.25">
      <c r="B495" s="2">
        <f>'ЕФЕКТИВНІСТЬ 2018 рік'!B371</f>
        <v>334</v>
      </c>
      <c r="C495" s="196" t="str">
        <f>'ЕФЕКТИВНІСТЬ 2018 рік'!C371</f>
        <v>Великомихайлівський районний суд Одеської області</v>
      </c>
      <c r="E495" s="189">
        <f>'ЕФЕКТИВНІСТЬ 2018 рік'!K371</f>
        <v>4506.2</v>
      </c>
      <c r="F495" s="190">
        <f>'ЕФЕКТИВНІСТЬ 2018 рік'!E371</f>
        <v>275.60000000000002</v>
      </c>
      <c r="G495" s="189">
        <f>'ЕФЕКТИВНІСТЬ 2018 рік'!N371</f>
        <v>2.016</v>
      </c>
      <c r="H495" s="64">
        <f>'ЕФЕКТИВНІСТЬ 2018 рік'!R371</f>
        <v>-0.73</v>
      </c>
      <c r="I495" s="64">
        <f>'ЕФЕКТИВНІСТЬ 2018 рік'!Q371</f>
        <v>-1.29</v>
      </c>
      <c r="K495" s="23">
        <f>'ЕФЕКТИВНІСТЬ 2018 рік'!U371</f>
        <v>0</v>
      </c>
      <c r="L495" s="114">
        <f>'ЕФЕКТИВНІСТЬ 2018 рік'!V371</f>
        <v>0</v>
      </c>
      <c r="M495" s="23" t="str">
        <f>'ЕФЕКТИВНІСТЬ 2018 рік'!W371</f>
        <v>ВВ</v>
      </c>
      <c r="N495" s="17">
        <f>'ЕФЕКТИВНІСТЬ 2018 рік'!X371</f>
        <v>0</v>
      </c>
    </row>
    <row r="496" spans="2:14" outlineLevel="1" x14ac:dyDescent="0.25">
      <c r="B496" s="2">
        <f>'ЕФЕКТИВНІСТЬ 2018 рік'!B372</f>
        <v>335</v>
      </c>
      <c r="C496" s="196" t="str">
        <f>'ЕФЕКТИВНІСТЬ 2018 рік'!C372</f>
        <v>Іванівський районний суд Одеської області</v>
      </c>
      <c r="E496" s="189">
        <f>'ЕФЕКТИВНІСТЬ 2018 рік'!K372</f>
        <v>5425.9</v>
      </c>
      <c r="F496" s="190">
        <f>'ЕФЕКТИВНІСТЬ 2018 рік'!E372</f>
        <v>302.52</v>
      </c>
      <c r="G496" s="189">
        <f>'ЕФЕКТИВНІСТЬ 2018 рік'!N372</f>
        <v>2.972</v>
      </c>
      <c r="H496" s="64">
        <f>'ЕФЕКТИВНІСТЬ 2018 рік'!R372</f>
        <v>-1.05</v>
      </c>
      <c r="I496" s="64">
        <f>'ЕФЕКТИВНІСТЬ 2018 рік'!Q372</f>
        <v>-0.92</v>
      </c>
      <c r="K496" s="23">
        <f>'ЕФЕКТИВНІСТЬ 2018 рік'!U372</f>
        <v>0</v>
      </c>
      <c r="L496" s="114">
        <f>'ЕФЕКТИВНІСТЬ 2018 рік'!V372</f>
        <v>0</v>
      </c>
      <c r="M496" s="23" t="str">
        <f>'ЕФЕКТИВНІСТЬ 2018 рік'!W372</f>
        <v>ВВ</v>
      </c>
      <c r="N496" s="17">
        <f>'ЕФЕКТИВНІСТЬ 2018 рік'!X372</f>
        <v>0</v>
      </c>
    </row>
    <row r="497" spans="2:14" outlineLevel="1" x14ac:dyDescent="0.25">
      <c r="B497" s="2">
        <f>'ЕФЕКТИВНІСТЬ 2018 рік'!B373</f>
        <v>336</v>
      </c>
      <c r="C497" s="196" t="str">
        <f>'ЕФЕКТИВНІСТЬ 2018 рік'!C373</f>
        <v>Ізмаїльський міськрайонний суд Одеської області</v>
      </c>
      <c r="E497" s="189">
        <f>'ЕФЕКТИВНІСТЬ 2018 рік'!K373</f>
        <v>16157.3</v>
      </c>
      <c r="F497" s="190">
        <f>'ЕФЕКТИВНІСТЬ 2018 рік'!E373</f>
        <v>1967.96</v>
      </c>
      <c r="G497" s="189">
        <f>'ЕФЕКТИВНІСТЬ 2018 рік'!N373</f>
        <v>12.52</v>
      </c>
      <c r="H497" s="64">
        <f>'ЕФЕКТИВНІСТЬ 2018 рік'!R373</f>
        <v>0.12</v>
      </c>
      <c r="I497" s="64">
        <f>'ЕФЕКТИВНІСТЬ 2018 рік'!Q373</f>
        <v>-1.0899999999999999</v>
      </c>
      <c r="K497" s="23">
        <f>'ЕФЕКТИВНІСТЬ 2018 рік'!U373</f>
        <v>0</v>
      </c>
      <c r="L497" s="114">
        <f>'ЕФЕКТИВНІСТЬ 2018 рік'!V373</f>
        <v>0</v>
      </c>
      <c r="M497" s="23">
        <f>'ЕФЕКТИВНІСТЬ 2018 рік'!W373</f>
        <v>0</v>
      </c>
      <c r="N497" s="17" t="str">
        <f>'ЕФЕКТИВНІСТЬ 2018 рік'!X373</f>
        <v>ВА</v>
      </c>
    </row>
    <row r="498" spans="2:14" outlineLevel="1" x14ac:dyDescent="0.25">
      <c r="B498" s="2">
        <f>'ЕФЕКТИВНІСТЬ 2018 рік'!B374</f>
        <v>337</v>
      </c>
      <c r="C498" s="196" t="str">
        <f>'ЕФЕКТИВНІСТЬ 2018 рік'!C374</f>
        <v>Іллічівський міський суд Одеської області</v>
      </c>
      <c r="E498" s="189">
        <f>'ЕФЕКТИВНІСТЬ 2018 рік'!K374</f>
        <v>12018.7</v>
      </c>
      <c r="F498" s="190">
        <f>'ЕФЕКТИВНІСТЬ 2018 рік'!E374</f>
        <v>947.98</v>
      </c>
      <c r="G498" s="189">
        <f>'ЕФЕКТИВНІСТЬ 2018 рік'!N374</f>
        <v>6.74</v>
      </c>
      <c r="H498" s="64">
        <f>'ЕФЕКТИВНІСТЬ 2018 рік'!R374</f>
        <v>-0.37</v>
      </c>
      <c r="I498" s="64">
        <f>'ЕФЕКТИВНІСТЬ 2018 рік'!Q374</f>
        <v>-1.2999999999999998</v>
      </c>
      <c r="K498" s="23">
        <f>'ЕФЕКТИВНІСТЬ 2018 рік'!U374</f>
        <v>0</v>
      </c>
      <c r="L498" s="114">
        <f>'ЕФЕКТИВНІСТЬ 2018 рік'!V374</f>
        <v>0</v>
      </c>
      <c r="M498" s="23" t="str">
        <f>'ЕФЕКТИВНІСТЬ 2018 рік'!W374</f>
        <v>ВВ</v>
      </c>
      <c r="N498" s="17">
        <f>'ЕФЕКТИВНІСТЬ 2018 рік'!X374</f>
        <v>0</v>
      </c>
    </row>
    <row r="499" spans="2:14" outlineLevel="1" x14ac:dyDescent="0.25">
      <c r="B499" s="2">
        <f>'ЕФЕКТИВНІСТЬ 2018 рік'!B375</f>
        <v>338</v>
      </c>
      <c r="C499" s="196" t="str">
        <f>'ЕФЕКТИВНІСТЬ 2018 рік'!C375</f>
        <v>Київський районний суд м. Одеси</v>
      </c>
      <c r="E499" s="189">
        <f>'ЕФЕКТИВНІСТЬ 2018 рік'!K375</f>
        <v>33937.1</v>
      </c>
      <c r="F499" s="190">
        <f>'ЕФЕКТИВНІСТЬ 2018 рік'!E375</f>
        <v>4270.8500000000004</v>
      </c>
      <c r="G499" s="189">
        <f>'ЕФЕКТИВНІСТЬ 2018 рік'!N375</f>
        <v>23.268000000000001</v>
      </c>
      <c r="H499" s="64">
        <f>'ЕФЕКТИВНІСТЬ 2018 рік'!R375</f>
        <v>0.3</v>
      </c>
      <c r="I499" s="64">
        <f>'ЕФЕКТИВНІСТЬ 2018 рік'!Q375</f>
        <v>-0.57999999999999996</v>
      </c>
      <c r="K499" s="23">
        <f>'ЕФЕКТИВНІСТЬ 2018 рік'!U375</f>
        <v>0</v>
      </c>
      <c r="L499" s="114">
        <f>'ЕФЕКТИВНІСТЬ 2018 рік'!V375</f>
        <v>0</v>
      </c>
      <c r="M499" s="23">
        <f>'ЕФЕКТИВНІСТЬ 2018 рік'!W375</f>
        <v>0</v>
      </c>
      <c r="N499" s="17" t="str">
        <f>'ЕФЕКТИВНІСТЬ 2018 рік'!X375</f>
        <v>ВА</v>
      </c>
    </row>
    <row r="500" spans="2:14" outlineLevel="1" x14ac:dyDescent="0.25">
      <c r="B500" s="2">
        <f>'ЕФЕКТИВНІСТЬ 2018 рік'!B376</f>
        <v>339</v>
      </c>
      <c r="C500" s="196" t="str">
        <f>'ЕФЕКТИВНІСТЬ 2018 рік'!C376</f>
        <v>Кілійський районний суд Одеської області</v>
      </c>
      <c r="E500" s="189">
        <f>'ЕФЕКТИВНІСТЬ 2018 рік'!K376</f>
        <v>6422.7</v>
      </c>
      <c r="F500" s="190">
        <f>'ЕФЕКТИВНІСТЬ 2018 рік'!E376</f>
        <v>417.45</v>
      </c>
      <c r="G500" s="189">
        <f>'ЕФЕКТИВНІСТЬ 2018 рік'!N376</f>
        <v>2.972</v>
      </c>
      <c r="H500" s="64">
        <f>'ЕФЕКТИВНІСТЬ 2018 рік'!R376</f>
        <v>-0.62</v>
      </c>
      <c r="I500" s="64">
        <f>'ЕФЕКТИВНІСТЬ 2018 рік'!Q376</f>
        <v>-0.30999999999999994</v>
      </c>
      <c r="K500" s="23">
        <f>'ЕФЕКТИВНІСТЬ 2018 рік'!U376</f>
        <v>0</v>
      </c>
      <c r="L500" s="114">
        <f>'ЕФЕКТИВНІСТЬ 2018 рік'!V376</f>
        <v>0</v>
      </c>
      <c r="M500" s="23" t="str">
        <f>'ЕФЕКТИВНІСТЬ 2018 рік'!W376</f>
        <v>ВВ</v>
      </c>
      <c r="N500" s="17">
        <f>'ЕФЕКТИВНІСТЬ 2018 рік'!X376</f>
        <v>0</v>
      </c>
    </row>
    <row r="501" spans="2:14" outlineLevel="1" x14ac:dyDescent="0.25">
      <c r="B501" s="2">
        <f>'ЕФЕКТИВНІСТЬ 2018 рік'!B377</f>
        <v>340</v>
      </c>
      <c r="C501" s="196" t="str">
        <f>'ЕФЕКТИВНІСТЬ 2018 рік'!C377</f>
        <v>Кодимський районний суд Одеської області</v>
      </c>
      <c r="E501" s="189">
        <f>'ЕФЕКТИВНІСТЬ 2018 рік'!K377</f>
        <v>5033.1000000000004</v>
      </c>
      <c r="F501" s="190">
        <f>'ЕФЕКТИВНІСТЬ 2018 рік'!E377</f>
        <v>459.42</v>
      </c>
      <c r="G501" s="189">
        <f>'ЕФЕКТИВНІСТЬ 2018 рік'!N377</f>
        <v>1.708</v>
      </c>
      <c r="H501" s="64">
        <f>'ЕФЕКТИВНІСТЬ 2018 рік'!R377</f>
        <v>0.48</v>
      </c>
      <c r="I501" s="64">
        <f>'ЕФЕКТИВНІСТЬ 2018 рік'!Q377</f>
        <v>-1.31</v>
      </c>
      <c r="K501" s="23">
        <f>'ЕФЕКТИВНІСТЬ 2018 рік'!U377</f>
        <v>0</v>
      </c>
      <c r="L501" s="114">
        <f>'ЕФЕКТИВНІСТЬ 2018 рік'!V377</f>
        <v>0</v>
      </c>
      <c r="M501" s="23">
        <f>'ЕФЕКТИВНІСТЬ 2018 рік'!W377</f>
        <v>0</v>
      </c>
      <c r="N501" s="17" t="str">
        <f>'ЕФЕКТИВНІСТЬ 2018 рік'!X377</f>
        <v>ВА</v>
      </c>
    </row>
    <row r="502" spans="2:14" outlineLevel="1" x14ac:dyDescent="0.25">
      <c r="B502" s="2">
        <f>'ЕФЕКТИВНІСТЬ 2018 рік'!B378</f>
        <v>341</v>
      </c>
      <c r="C502" s="196" t="str">
        <f>'ЕФЕКТИВНІСТЬ 2018 рік'!C378</f>
        <v>Комінтернівський районний суд Одеської області</v>
      </c>
      <c r="E502" s="189">
        <f>'ЕФЕКТИВНІСТЬ 2018 рік'!K378</f>
        <v>9093.2999999999993</v>
      </c>
      <c r="F502" s="190">
        <f>'ЕФЕКТИВНІСТЬ 2018 рік'!E378</f>
        <v>1044.3399999999999</v>
      </c>
      <c r="G502" s="189">
        <f>'ЕФЕКТИВНІСТЬ 2018 рік'!N378</f>
        <v>4.9800000000000004</v>
      </c>
      <c r="H502" s="64">
        <f>'ЕФЕКТИВНІСТЬ 2018 рік'!R378</f>
        <v>0.37</v>
      </c>
      <c r="I502" s="64">
        <f>'ЕФЕКТИВНІСТЬ 2018 рік'!Q378</f>
        <v>-3.71</v>
      </c>
      <c r="K502" s="23">
        <f>'ЕФЕКТИВНІСТЬ 2018 рік'!U378</f>
        <v>0</v>
      </c>
      <c r="L502" s="114">
        <f>'ЕФЕКТИВНІСТЬ 2018 рік'!V378</f>
        <v>0</v>
      </c>
      <c r="M502" s="23">
        <f>'ЕФЕКТИВНІСТЬ 2018 рік'!W378</f>
        <v>0</v>
      </c>
      <c r="N502" s="17" t="str">
        <f>'ЕФЕКТИВНІСТЬ 2018 рік'!X378</f>
        <v>ВА</v>
      </c>
    </row>
    <row r="503" spans="2:14" outlineLevel="1" x14ac:dyDescent="0.25">
      <c r="B503" s="2">
        <f>'ЕФЕКТИВНІСТЬ 2018 рік'!B379</f>
        <v>342</v>
      </c>
      <c r="C503" s="196" t="str">
        <f>'ЕФЕКТИВНІСТЬ 2018 рік'!C379</f>
        <v>Котовський міськрайонний суд Одеської області</v>
      </c>
      <c r="E503" s="189">
        <f>'ЕФЕКТИВНІСТЬ 2018 рік'!K379</f>
        <v>11400.2</v>
      </c>
      <c r="F503" s="190">
        <f>'ЕФЕКТИВНІСТЬ 2018 рік'!E379</f>
        <v>639.4</v>
      </c>
      <c r="G503" s="189">
        <f>'ЕФЕКТИВНІСТЬ 2018 рік'!N379</f>
        <v>4.88</v>
      </c>
      <c r="H503" s="64">
        <f>'ЕФЕКТИВНІСТЬ 2018 рік'!R379</f>
        <v>-0.88</v>
      </c>
      <c r="I503" s="64">
        <f>'ЕФЕКТИВНІСТЬ 2018 рік'!Q379</f>
        <v>-3.9699999999999998</v>
      </c>
      <c r="K503" s="23">
        <f>'ЕФЕКТИВНІСТЬ 2018 рік'!U379</f>
        <v>0</v>
      </c>
      <c r="L503" s="114">
        <f>'ЕФЕКТИВНІСТЬ 2018 рік'!V379</f>
        <v>0</v>
      </c>
      <c r="M503" s="23" t="str">
        <f>'ЕФЕКТИВНІСТЬ 2018 рік'!W379</f>
        <v>ВВ</v>
      </c>
      <c r="N503" s="17">
        <f>'ЕФЕКТИВНІСТЬ 2018 рік'!X379</f>
        <v>0</v>
      </c>
    </row>
    <row r="504" spans="2:14" outlineLevel="1" x14ac:dyDescent="0.25">
      <c r="B504" s="2">
        <f>'ЕФЕКТИВНІСТЬ 2018 рік'!B380</f>
        <v>343</v>
      </c>
      <c r="C504" s="196" t="str">
        <f>'ЕФЕКТИВНІСТЬ 2018 рік'!C380</f>
        <v>Красноокнянський районний суд Одеської області</v>
      </c>
      <c r="E504" s="189">
        <f>'ЕФЕКТИВНІСТЬ 2018 рік'!K380</f>
        <v>4836.2</v>
      </c>
      <c r="F504" s="190">
        <f>'ЕФЕКТИВНІСТЬ 2018 рік'!E380</f>
        <v>233.72</v>
      </c>
      <c r="G504" s="189">
        <f>'ЕФЕКТИВНІСТЬ 2018 рік'!N380</f>
        <v>2.6720000000000002</v>
      </c>
      <c r="H504" s="64">
        <f>'ЕФЕКТИВНІСТЬ 2018 рік'!R380</f>
        <v>-1.38</v>
      </c>
      <c r="I504" s="64">
        <f>'ЕФЕКТИВНІСТЬ 2018 рік'!Q380</f>
        <v>-0.59</v>
      </c>
      <c r="K504" s="23">
        <f>'ЕФЕКТИВНІСТЬ 2018 рік'!U380</f>
        <v>0</v>
      </c>
      <c r="L504" s="114">
        <f>'ЕФЕКТИВНІСТЬ 2018 рік'!V380</f>
        <v>0</v>
      </c>
      <c r="M504" s="23" t="str">
        <f>'ЕФЕКТИВНІСТЬ 2018 рік'!W380</f>
        <v>ВВ</v>
      </c>
      <c r="N504" s="17">
        <f>'ЕФЕКТИВНІСТЬ 2018 рік'!X380</f>
        <v>0</v>
      </c>
    </row>
    <row r="505" spans="2:14" outlineLevel="1" x14ac:dyDescent="0.25">
      <c r="B505" s="2">
        <f>'ЕФЕКТИВНІСТЬ 2018 рік'!B381</f>
        <v>344</v>
      </c>
      <c r="C505" s="196" t="str">
        <f>'ЕФЕКТИВНІСТЬ 2018 рік'!C381</f>
        <v>Любашівський районний суд Одеської області</v>
      </c>
      <c r="E505" s="189">
        <f>'ЕФЕКТИВНІСТЬ 2018 рік'!K381</f>
        <v>6083.1</v>
      </c>
      <c r="F505" s="190">
        <f>'ЕФЕКТИВНІСТЬ 2018 рік'!E381</f>
        <v>536.4</v>
      </c>
      <c r="G505" s="189">
        <f>'ЕФЕКТИВНІСТЬ 2018 рік'!N381</f>
        <v>3.032</v>
      </c>
      <c r="H505" s="64">
        <f>'ЕФЕКТИВНІСТЬ 2018 рік'!R381</f>
        <v>-0.05</v>
      </c>
      <c r="I505" s="64">
        <f>'ЕФЕКТИВНІСТЬ 2018 рік'!Q381</f>
        <v>-0.26999999999999996</v>
      </c>
      <c r="K505" s="23">
        <f>'ЕФЕКТИВНІСТЬ 2018 рік'!U381</f>
        <v>0</v>
      </c>
      <c r="L505" s="114">
        <f>'ЕФЕКТИВНІСТЬ 2018 рік'!V381</f>
        <v>0</v>
      </c>
      <c r="M505" s="23" t="str">
        <f>'ЕФЕКТИВНІСТЬ 2018 рік'!W381</f>
        <v>ВВ</v>
      </c>
      <c r="N505" s="17">
        <f>'ЕФЕКТИВНІСТЬ 2018 рік'!X381</f>
        <v>0</v>
      </c>
    </row>
    <row r="506" spans="2:14" outlineLevel="1" x14ac:dyDescent="0.25">
      <c r="B506" s="2">
        <f>'ЕФЕКТИВНІСТЬ 2018 рік'!B382</f>
        <v>345</v>
      </c>
      <c r="C506" s="196" t="str">
        <f>'ЕФЕКТИВНІСТЬ 2018 рік'!C382</f>
        <v>Малиновський районний суд м.Одеси</v>
      </c>
      <c r="E506" s="189">
        <f>'ЕФЕКТИВНІСТЬ 2018 рік'!K382</f>
        <v>37847.4</v>
      </c>
      <c r="F506" s="190">
        <f>'ЕФЕКТИВНІСТЬ 2018 рік'!E382</f>
        <v>4022.15</v>
      </c>
      <c r="G506" s="189">
        <f>'ЕФЕКТИВНІСТЬ 2018 рік'!N382</f>
        <v>27.391999999999999</v>
      </c>
      <c r="H506" s="64">
        <f>'ЕФЕКТИВНІСТЬ 2018 рік'!R382</f>
        <v>-5.0000000000000017E-2</v>
      </c>
      <c r="I506" s="64">
        <f>'ЕФЕКТИВНІСТЬ 2018 рік'!Q382</f>
        <v>-1.06</v>
      </c>
      <c r="K506" s="23">
        <f>'ЕФЕКТИВНІСТЬ 2018 рік'!U382</f>
        <v>0</v>
      </c>
      <c r="L506" s="114">
        <f>'ЕФЕКТИВНІСТЬ 2018 рік'!V382</f>
        <v>0</v>
      </c>
      <c r="M506" s="23" t="str">
        <f>'ЕФЕКТИВНІСТЬ 2018 рік'!W382</f>
        <v>ВВ</v>
      </c>
      <c r="N506" s="17">
        <f>'ЕФЕКТИВНІСТЬ 2018 рік'!X382</f>
        <v>0</v>
      </c>
    </row>
    <row r="507" spans="2:14" outlineLevel="1" x14ac:dyDescent="0.25">
      <c r="B507" s="2">
        <f>'ЕФЕКТИВНІСТЬ 2018 рік'!B383</f>
        <v>346</v>
      </c>
      <c r="C507" s="196" t="str">
        <f>'ЕФЕКТИВНІСТЬ 2018 рік'!C383</f>
        <v>Миколаївський районний суд Одеської області</v>
      </c>
      <c r="E507" s="189">
        <f>'ЕФЕКТИВНІСТЬ 2018 рік'!K383</f>
        <v>4956.2</v>
      </c>
      <c r="F507" s="190">
        <f>'ЕФЕКТИВНІСТЬ 2018 рік'!E383</f>
        <v>291</v>
      </c>
      <c r="G507" s="189">
        <f>'ЕФЕКТИВНІСТЬ 2018 рік'!N383</f>
        <v>2.3439999999999999</v>
      </c>
      <c r="H507" s="64">
        <f>'ЕФЕКТИВНІСТЬ 2018 рік'!R383</f>
        <v>-0.85000000000000009</v>
      </c>
      <c r="I507" s="64">
        <f>'ЕФЕКТИВНІСТЬ 2018 рік'!Q383</f>
        <v>-0.83</v>
      </c>
      <c r="K507" s="23">
        <f>'ЕФЕКТИВНІСТЬ 2018 рік'!U383</f>
        <v>0</v>
      </c>
      <c r="L507" s="114">
        <f>'ЕФЕКТИВНІСТЬ 2018 рік'!V383</f>
        <v>0</v>
      </c>
      <c r="M507" s="23" t="str">
        <f>'ЕФЕКТИВНІСТЬ 2018 рік'!W383</f>
        <v>ВВ</v>
      </c>
      <c r="N507" s="17">
        <f>'ЕФЕКТИВНІСТЬ 2018 рік'!X383</f>
        <v>0</v>
      </c>
    </row>
    <row r="508" spans="2:14" outlineLevel="1" x14ac:dyDescent="0.25">
      <c r="B508" s="2">
        <f>'ЕФЕКТИВНІСТЬ 2018 рік'!B384</f>
        <v>347</v>
      </c>
      <c r="C508" s="196" t="str">
        <f>'ЕФЕКТИВНІСТЬ 2018 рік'!C384</f>
        <v>Овідіопольський районний суд Одеської області</v>
      </c>
      <c r="E508" s="189">
        <f>'ЕФЕКТИВНІСТЬ 2018 рік'!K384</f>
        <v>8456.2000000000007</v>
      </c>
      <c r="F508" s="190">
        <f>'ЕФЕКТИВНІСТЬ 2018 рік'!E384</f>
        <v>1223.83</v>
      </c>
      <c r="G508" s="189">
        <f>'ЕФЕКТИВНІСТЬ 2018 рік'!N384</f>
        <v>5.9640000000000004</v>
      </c>
      <c r="H508" s="64">
        <f>'ЕФЕКТИВНІСТЬ 2018 рік'!R384</f>
        <v>0.5</v>
      </c>
      <c r="I508" s="64">
        <f>'ЕФЕКТИВНІСТЬ 2018 рік'!Q384</f>
        <v>-2.61</v>
      </c>
      <c r="K508" s="23">
        <f>'ЕФЕКТИВНІСТЬ 2018 рік'!U384</f>
        <v>0</v>
      </c>
      <c r="L508" s="114">
        <f>'ЕФЕКТИВНІСТЬ 2018 рік'!V384</f>
        <v>0</v>
      </c>
      <c r="M508" s="23">
        <f>'ЕФЕКТИВНІСТЬ 2018 рік'!W384</f>
        <v>0</v>
      </c>
      <c r="N508" s="17" t="str">
        <f>'ЕФЕКТИВНІСТЬ 2018 рік'!X384</f>
        <v>ВА</v>
      </c>
    </row>
    <row r="509" spans="2:14" outlineLevel="1" x14ac:dyDescent="0.25">
      <c r="B509" s="2">
        <f>'ЕФЕКТИВНІСТЬ 2018 рік'!B385</f>
        <v>348</v>
      </c>
      <c r="C509" s="196" t="str">
        <f>'ЕФЕКТИВНІСТЬ 2018 рік'!C385</f>
        <v>Приморський районний суд м.Одеси</v>
      </c>
      <c r="E509" s="189">
        <f>'ЕФЕКТИВНІСТЬ 2018 рік'!K385</f>
        <v>48461</v>
      </c>
      <c r="F509" s="190">
        <f>'ЕФЕКТИВНІСТЬ 2018 рік'!E385</f>
        <v>7098.24</v>
      </c>
      <c r="G509" s="189">
        <f>'ЕФЕКТИВНІСТЬ 2018 рік'!N385</f>
        <v>23.707999999999998</v>
      </c>
      <c r="H509" s="64">
        <f>'ЕФЕКТИВНІСТЬ 2018 рік'!R385</f>
        <v>1.02</v>
      </c>
      <c r="I509" s="64">
        <f>'ЕФЕКТИВНІСТЬ 2018 рік'!Q385</f>
        <v>-1</v>
      </c>
      <c r="K509" s="23">
        <f>'ЕФЕКТИВНІСТЬ 2018 рік'!U385</f>
        <v>0</v>
      </c>
      <c r="L509" s="114">
        <f>'ЕФЕКТИВНІСТЬ 2018 рік'!V385</f>
        <v>0</v>
      </c>
      <c r="M509" s="23">
        <f>'ЕФЕКТИВНІСТЬ 2018 рік'!W385</f>
        <v>0</v>
      </c>
      <c r="N509" s="17" t="str">
        <f>'ЕФЕКТИВНІСТЬ 2018 рік'!X385</f>
        <v>ВА</v>
      </c>
    </row>
    <row r="510" spans="2:14" outlineLevel="1" x14ac:dyDescent="0.25">
      <c r="B510" s="2">
        <f>'ЕФЕКТИВНІСТЬ 2018 рік'!B386</f>
        <v>349</v>
      </c>
      <c r="C510" s="196" t="str">
        <f>'ЕФЕКТИВНІСТЬ 2018 рік'!C386</f>
        <v>Ренійський районний суд Одеської області</v>
      </c>
      <c r="E510" s="189">
        <f>'ЕФЕКТИВНІСТЬ 2018 рік'!K386</f>
        <v>6239</v>
      </c>
      <c r="F510" s="190">
        <f>'ЕФЕКТИВНІСТЬ 2018 рік'!E386</f>
        <v>404.59</v>
      </c>
      <c r="G510" s="189">
        <f>'ЕФЕКТИВНІСТЬ 2018 рік'!N386</f>
        <v>3.96</v>
      </c>
      <c r="H510" s="64">
        <f>'ЕФЕКТИВНІСТЬ 2018 рік'!R386</f>
        <v>-0.83000000000000007</v>
      </c>
      <c r="I510" s="64">
        <f>'ЕФЕКТИВНІСТЬ 2018 рік'!Q386</f>
        <v>-4.53</v>
      </c>
      <c r="K510" s="23">
        <f>'ЕФЕКТИВНІСТЬ 2018 рік'!U386</f>
        <v>0</v>
      </c>
      <c r="L510" s="114">
        <f>'ЕФЕКТИВНІСТЬ 2018 рік'!V386</f>
        <v>0</v>
      </c>
      <c r="M510" s="23" t="str">
        <f>'ЕФЕКТИВНІСТЬ 2018 рік'!W386</f>
        <v>ВВ</v>
      </c>
      <c r="N510" s="17">
        <f>'ЕФЕКТИВНІСТЬ 2018 рік'!X386</f>
        <v>0</v>
      </c>
    </row>
    <row r="511" spans="2:14" outlineLevel="1" x14ac:dyDescent="0.25">
      <c r="B511" s="2">
        <f>'ЕФЕКТИВНІСТЬ 2018 рік'!B387</f>
        <v>350</v>
      </c>
      <c r="C511" s="196" t="str">
        <f>'ЕФЕКТИВНІСТЬ 2018 рік'!C387</f>
        <v>Роздільнянський районний суд Одеської області</v>
      </c>
      <c r="E511" s="189">
        <f>'ЕФЕКТИВНІСТЬ 2018 рік'!K387</f>
        <v>8276.4</v>
      </c>
      <c r="F511" s="190">
        <f>'ЕФЕКТИВНІСТЬ 2018 рік'!E387</f>
        <v>831.39</v>
      </c>
      <c r="G511" s="189">
        <f>'ЕФЕКТИВНІСТЬ 2018 рік'!N387</f>
        <v>5.9560000000000004</v>
      </c>
      <c r="H511" s="64">
        <f>'ЕФЕКТИВНІСТЬ 2018 рік'!R387</f>
        <v>-0.13</v>
      </c>
      <c r="I511" s="64">
        <f>'ЕФЕКТИВНІСТЬ 2018 рік'!Q387</f>
        <v>-0.11000000000000004</v>
      </c>
      <c r="K511" s="23">
        <f>'ЕФЕКТИВНІСТЬ 2018 рік'!U387</f>
        <v>0</v>
      </c>
      <c r="L511" s="114">
        <f>'ЕФЕКТИВНІСТЬ 2018 рік'!V387</f>
        <v>0</v>
      </c>
      <c r="M511" s="23" t="str">
        <f>'ЕФЕКТИВНІСТЬ 2018 рік'!W387</f>
        <v>ВВ</v>
      </c>
      <c r="N511" s="17">
        <f>'ЕФЕКТИВНІСТЬ 2018 рік'!X387</f>
        <v>0</v>
      </c>
    </row>
    <row r="512" spans="2:14" outlineLevel="1" x14ac:dyDescent="0.25">
      <c r="B512" s="2">
        <f>'ЕФЕКТИВНІСТЬ 2018 рік'!B388</f>
        <v>351</v>
      </c>
      <c r="C512" s="196" t="str">
        <f>'ЕФЕКТИВНІСТЬ 2018 рік'!C388</f>
        <v>Савранський районний суд Одеської області</v>
      </c>
      <c r="E512" s="189">
        <f>'ЕФЕКТИВНІСТЬ 2018 рік'!K388</f>
        <v>4069.8</v>
      </c>
      <c r="F512" s="190">
        <f>'ЕФЕКТИВНІСТЬ 2018 рік'!E388</f>
        <v>167.9</v>
      </c>
      <c r="G512" s="189">
        <f>'ЕФЕКТИВНІСТЬ 2018 рік'!N388</f>
        <v>1.972</v>
      </c>
      <c r="H512" s="64">
        <f>'ЕФЕКТИВНІСТЬ 2018 рік'!R388</f>
        <v>-1.72</v>
      </c>
      <c r="I512" s="64">
        <f>'ЕФЕКТИВНІСТЬ 2018 рік'!Q388</f>
        <v>-2.96</v>
      </c>
      <c r="K512" s="23">
        <f>'ЕФЕКТИВНІСТЬ 2018 рік'!U388</f>
        <v>0</v>
      </c>
      <c r="L512" s="114">
        <f>'ЕФЕКТИВНІСТЬ 2018 рік'!V388</f>
        <v>0</v>
      </c>
      <c r="M512" s="23" t="str">
        <f>'ЕФЕКТИВНІСТЬ 2018 рік'!W388</f>
        <v>ВВ</v>
      </c>
      <c r="N512" s="17">
        <f>'ЕФЕКТИВНІСТЬ 2018 рік'!X388</f>
        <v>0</v>
      </c>
    </row>
    <row r="513" spans="2:14" outlineLevel="1" x14ac:dyDescent="0.25">
      <c r="B513" s="2">
        <f>'ЕФЕКТИВНІСТЬ 2018 рік'!B389</f>
        <v>352</v>
      </c>
      <c r="C513" s="196" t="str">
        <f>'ЕФЕКТИВНІСТЬ 2018 рік'!C389</f>
        <v>Саратський районний суд Одеської області</v>
      </c>
      <c r="E513" s="189">
        <f>'ЕФЕКТИВНІСТЬ 2018 рік'!K389</f>
        <v>3892.6</v>
      </c>
      <c r="F513" s="190">
        <f>'ЕФЕКТИВНІСТЬ 2018 рік'!E389</f>
        <v>338.64</v>
      </c>
      <c r="G513" s="189">
        <f>'ЕФЕКТИВНІСТЬ 2018 рік'!N389</f>
        <v>1.3759999999999999</v>
      </c>
      <c r="H513" s="64">
        <f>'ЕФЕКТИВНІСТЬ 2018 рік'!R389</f>
        <v>0.30000000000000004</v>
      </c>
      <c r="I513" s="64">
        <f>'ЕФЕКТИВНІСТЬ 2018 рік'!Q389</f>
        <v>-1.01</v>
      </c>
      <c r="K513" s="23">
        <f>'ЕФЕКТИВНІСТЬ 2018 рік'!U389</f>
        <v>0</v>
      </c>
      <c r="L513" s="114">
        <f>'ЕФЕКТИВНІСТЬ 2018 рік'!V389</f>
        <v>0</v>
      </c>
      <c r="M513" s="23">
        <f>'ЕФЕКТИВНІСТЬ 2018 рік'!W389</f>
        <v>0</v>
      </c>
      <c r="N513" s="17" t="str">
        <f>'ЕФЕКТИВНІСТЬ 2018 рік'!X389</f>
        <v>ВА</v>
      </c>
    </row>
    <row r="514" spans="2:14" outlineLevel="1" x14ac:dyDescent="0.25">
      <c r="B514" s="2">
        <f>'ЕФЕКТИВНІСТЬ 2018 рік'!B390</f>
        <v>353</v>
      </c>
      <c r="C514" s="196" t="str">
        <f>'ЕФЕКТИВНІСТЬ 2018 рік'!C390</f>
        <v>Суворовський районний суд м.Одеси</v>
      </c>
      <c r="E514" s="189">
        <f>'ЕФЕКТИВНІСТЬ 2018 рік'!K390</f>
        <v>30744.799999999999</v>
      </c>
      <c r="F514" s="190">
        <f>'ЕФЕКТИВНІСТЬ 2018 рік'!E390</f>
        <v>3027.55</v>
      </c>
      <c r="G514" s="189">
        <f>'ЕФЕКТИВНІСТЬ 2018 рік'!N390</f>
        <v>17.440000000000001</v>
      </c>
      <c r="H514" s="64">
        <f>'ЕФЕКТИВНІСТЬ 2018 рік'!R390</f>
        <v>0.03</v>
      </c>
      <c r="I514" s="64">
        <f>'ЕФЕКТИВНІСТЬ 2018 рік'!Q390</f>
        <v>-2.04</v>
      </c>
      <c r="K514" s="23">
        <f>'ЕФЕКТИВНІСТЬ 2018 рік'!U390</f>
        <v>0</v>
      </c>
      <c r="L514" s="114">
        <f>'ЕФЕКТИВНІСТЬ 2018 рік'!V390</f>
        <v>0</v>
      </c>
      <c r="M514" s="23">
        <f>'ЕФЕКТИВНІСТЬ 2018 рік'!W390</f>
        <v>0</v>
      </c>
      <c r="N514" s="17" t="str">
        <f>'ЕФЕКТИВНІСТЬ 2018 рік'!X390</f>
        <v>ВА</v>
      </c>
    </row>
    <row r="515" spans="2:14" outlineLevel="1" x14ac:dyDescent="0.25">
      <c r="B515" s="2">
        <f>'ЕФЕКТИВНІСТЬ 2018 рік'!B391</f>
        <v>354</v>
      </c>
      <c r="C515" s="196" t="str">
        <f>'ЕФЕКТИВНІСТЬ 2018 рік'!C391</f>
        <v>Тарутинський районний суд Одеської області</v>
      </c>
      <c r="E515" s="189">
        <f>'ЕФЕКТИВНІСТЬ 2018 рік'!K391</f>
        <v>5661.5</v>
      </c>
      <c r="F515" s="190">
        <f>'ЕФЕКТИВНІСТЬ 2018 рік'!E391</f>
        <v>358.75</v>
      </c>
      <c r="G515" s="189">
        <f>'ЕФЕКТИВНІСТЬ 2018 рік'!N391</f>
        <v>2.548</v>
      </c>
      <c r="H515" s="64">
        <f>'ЕФЕКТИВНІСТЬ 2018 рік'!R391</f>
        <v>-0.65</v>
      </c>
      <c r="I515" s="64">
        <f>'ЕФЕКТИВНІСТЬ 2018 рік'!Q391</f>
        <v>-0.77</v>
      </c>
      <c r="K515" s="23">
        <f>'ЕФЕКТИВНІСТЬ 2018 рік'!U391</f>
        <v>0</v>
      </c>
      <c r="L515" s="114">
        <f>'ЕФЕКТИВНІСТЬ 2018 рік'!V391</f>
        <v>0</v>
      </c>
      <c r="M515" s="23" t="str">
        <f>'ЕФЕКТИВНІСТЬ 2018 рік'!W391</f>
        <v>ВВ</v>
      </c>
      <c r="N515" s="17">
        <f>'ЕФЕКТИВНІСТЬ 2018 рік'!X391</f>
        <v>0</v>
      </c>
    </row>
    <row r="516" spans="2:14" outlineLevel="1" x14ac:dyDescent="0.25">
      <c r="B516" s="2">
        <f>'ЕФЕКТИВНІСТЬ 2018 рік'!B392</f>
        <v>355</v>
      </c>
      <c r="C516" s="196" t="str">
        <f>'ЕФЕКТИВНІСТЬ 2018 рік'!C392</f>
        <v>Татарбунарський районний суд Одеської області</v>
      </c>
      <c r="E516" s="189">
        <f>'ЕФЕКТИВНІСТЬ 2018 рік'!K392</f>
        <v>5903.4</v>
      </c>
      <c r="F516" s="190">
        <f>'ЕФЕКТИВНІСТЬ 2018 рік'!E392</f>
        <v>466.1</v>
      </c>
      <c r="G516" s="189">
        <f>'ЕФЕКТИВНІСТЬ 2018 рік'!N392</f>
        <v>2.38</v>
      </c>
      <c r="H516" s="64">
        <f>'ЕФЕКТИВНІСТЬ 2018 рік'!R392</f>
        <v>-7.0000000000000007E-2</v>
      </c>
      <c r="I516" s="64">
        <f>'ЕФЕКТИВНІСТЬ 2018 рік'!Q392</f>
        <v>-0.66</v>
      </c>
      <c r="K516" s="23">
        <f>'ЕФЕКТИВНІСТЬ 2018 рік'!U392</f>
        <v>0</v>
      </c>
      <c r="L516" s="114">
        <f>'ЕФЕКТИВНІСТЬ 2018 рік'!V392</f>
        <v>0</v>
      </c>
      <c r="M516" s="23" t="str">
        <f>'ЕФЕКТИВНІСТЬ 2018 рік'!W392</f>
        <v>ВВ</v>
      </c>
      <c r="N516" s="17">
        <f>'ЕФЕКТИВНІСТЬ 2018 рік'!X392</f>
        <v>0</v>
      </c>
    </row>
    <row r="517" spans="2:14" outlineLevel="1" x14ac:dyDescent="0.25">
      <c r="B517" s="2">
        <f>'ЕФЕКТИВНІСТЬ 2018 рік'!B393</f>
        <v>356</v>
      </c>
      <c r="C517" s="196" t="str">
        <f>'ЕФЕКТИВНІСТЬ 2018 рік'!C393</f>
        <v>Теплодарський міський суд Одеської області</v>
      </c>
      <c r="E517" s="189">
        <f>'ЕФЕКТИВНІСТЬ 2018 рік'!K393</f>
        <v>3514.9</v>
      </c>
      <c r="F517" s="190">
        <f>'ЕФЕКТИВНІСТЬ 2018 рік'!E393</f>
        <v>66.790000000000006</v>
      </c>
      <c r="G517" s="189">
        <f>'ЕФЕКТИВНІСТЬ 2018 рік'!N393</f>
        <v>0.98799999999999999</v>
      </c>
      <c r="H517" s="64">
        <f>'ЕФЕКТИВНІСТЬ 2018 рік'!R393</f>
        <v>-4.37</v>
      </c>
      <c r="I517" s="64">
        <f>'ЕФЕКТИВНІСТЬ 2018 рік'!Q393</f>
        <v>-0.95000000000000007</v>
      </c>
      <c r="K517" s="23">
        <f>'ЕФЕКТИВНІСТЬ 2018 рік'!U393</f>
        <v>0</v>
      </c>
      <c r="L517" s="114">
        <f>'ЕФЕКТИВНІСТЬ 2018 рік'!V393</f>
        <v>0</v>
      </c>
      <c r="M517" s="23" t="str">
        <f>'ЕФЕКТИВНІСТЬ 2018 рік'!W393</f>
        <v>ВВ</v>
      </c>
      <c r="N517" s="17">
        <f>'ЕФЕКТИВНІСТЬ 2018 рік'!X393</f>
        <v>0</v>
      </c>
    </row>
    <row r="518" spans="2:14" outlineLevel="1" x14ac:dyDescent="0.25">
      <c r="B518" s="2">
        <f>'ЕФЕКТИВНІСТЬ 2018 рік'!B394</f>
        <v>357</v>
      </c>
      <c r="C518" s="196" t="str">
        <f>'ЕФЕКТИВНІСТЬ 2018 рік'!C394</f>
        <v>Фрунзівський районний суд Одеської області</v>
      </c>
      <c r="E518" s="189">
        <f>'ЕФЕКТИВНІСТЬ 2018 рік'!K394</f>
        <v>4234.7</v>
      </c>
      <c r="F518" s="190">
        <f>'ЕФЕКТИВНІСТЬ 2018 рік'!E394</f>
        <v>210.3</v>
      </c>
      <c r="G518" s="189">
        <f>'ЕФЕКТИВНІСТЬ 2018 рік'!N394</f>
        <v>2.98</v>
      </c>
      <c r="H518" s="64">
        <f>'ЕФЕКТИВНІСТЬ 2018 рік'!R394</f>
        <v>-1.42</v>
      </c>
      <c r="I518" s="64">
        <f>'ЕФЕКТИВНІСТЬ 2018 рік'!Q394</f>
        <v>-0.83000000000000007</v>
      </c>
      <c r="K518" s="23">
        <f>'ЕФЕКТИВНІСТЬ 2018 рік'!U394</f>
        <v>0</v>
      </c>
      <c r="L518" s="114">
        <f>'ЕФЕКТИВНІСТЬ 2018 рік'!V394</f>
        <v>0</v>
      </c>
      <c r="M518" s="23" t="str">
        <f>'ЕФЕКТИВНІСТЬ 2018 рік'!W394</f>
        <v>ВВ</v>
      </c>
      <c r="N518" s="17">
        <f>'ЕФЕКТИВНІСТЬ 2018 рік'!X394</f>
        <v>0</v>
      </c>
    </row>
    <row r="519" spans="2:14" outlineLevel="1" x14ac:dyDescent="0.25">
      <c r="B519" s="2">
        <f>'ЕФЕКТИВНІСТЬ 2018 рік'!B395</f>
        <v>358</v>
      </c>
      <c r="C519" s="196" t="str">
        <f>'ЕФЕКТИВНІСТЬ 2018 рік'!C395</f>
        <v>Ширяївський районний суд Одеської області</v>
      </c>
      <c r="E519" s="189">
        <f>'ЕФЕКТИВНІСТЬ 2018 рік'!K395</f>
        <v>3500.1</v>
      </c>
      <c r="F519" s="190">
        <f>'ЕФЕКТИВНІСТЬ 2018 рік'!E395</f>
        <v>281.70999999999998</v>
      </c>
      <c r="G519" s="189">
        <f>'ЕФЕКТИВНІСТЬ 2018 рік'!N395</f>
        <v>1.3560000000000001</v>
      </c>
      <c r="H519" s="64">
        <f>'ЕФЕКТИВНІСТЬ 2018 рік'!R395</f>
        <v>2.0000000000000018E-2</v>
      </c>
      <c r="I519" s="64">
        <f>'ЕФЕКТИВНІСТЬ 2018 рік'!Q395</f>
        <v>-4.0000000000000036E-2</v>
      </c>
      <c r="K519" s="23">
        <f>'ЕФЕКТИВНІСТЬ 2018 рік'!U395</f>
        <v>0</v>
      </c>
      <c r="L519" s="114">
        <f>'ЕФЕКТИВНІСТЬ 2018 рік'!V395</f>
        <v>0</v>
      </c>
      <c r="M519" s="23">
        <f>'ЕФЕКТИВНІСТЬ 2018 рік'!W395</f>
        <v>0</v>
      </c>
      <c r="N519" s="17" t="str">
        <f>'ЕФЕКТИВНІСТЬ 2018 рік'!X395</f>
        <v>ВА</v>
      </c>
    </row>
    <row r="520" spans="2:14" outlineLevel="1" x14ac:dyDescent="0.25">
      <c r="B520" s="2">
        <f>'ЕФЕКТИВНІСТЬ 2018 рік'!B396</f>
        <v>359</v>
      </c>
      <c r="C520" s="196" t="str">
        <f>'ЕФЕКТИВНІСТЬ 2018 рік'!C396</f>
        <v>Южний міський суд Одеської області</v>
      </c>
      <c r="E520" s="189">
        <f>'ЕФЕКТИВНІСТЬ 2018 рік'!K396</f>
        <v>4194.3</v>
      </c>
      <c r="F520" s="190">
        <f>'ЕФЕКТИВНІСТЬ 2018 рік'!E396</f>
        <v>465.16</v>
      </c>
      <c r="G520" s="189">
        <f>'ЕФЕКТИВНІСТЬ 2018 рік'!N396</f>
        <v>0.96</v>
      </c>
      <c r="H520" s="64">
        <f>'ЕФЕКТИВНІСТЬ 2018 рік'!R396</f>
        <v>1.8399999999999999</v>
      </c>
      <c r="I520" s="64">
        <f>'ЕФЕКТИВНІСТЬ 2018 рік'!Q396</f>
        <v>-1.5</v>
      </c>
      <c r="K520" s="23">
        <f>'ЕФЕКТИВНІСТЬ 2018 рік'!U396</f>
        <v>0</v>
      </c>
      <c r="L520" s="114">
        <f>'ЕФЕКТИВНІСТЬ 2018 рік'!V396</f>
        <v>0</v>
      </c>
      <c r="M520" s="23">
        <f>'ЕФЕКТИВНІСТЬ 2018 рік'!W396</f>
        <v>0</v>
      </c>
      <c r="N520" s="17" t="str">
        <f>'ЕФЕКТИВНІСТЬ 2018 рік'!X396</f>
        <v>ВА</v>
      </c>
    </row>
    <row r="521" spans="2:14" ht="24" customHeight="1" outlineLevel="1" x14ac:dyDescent="0.25">
      <c r="B521" s="126"/>
      <c r="C521" s="220" t="s">
        <v>802</v>
      </c>
      <c r="D521" s="220"/>
      <c r="E521" s="220"/>
      <c r="F521" s="194"/>
      <c r="G521" s="195"/>
      <c r="H521" s="153"/>
      <c r="I521" s="153"/>
      <c r="K521" s="157"/>
      <c r="L521" s="155"/>
      <c r="M521" s="157"/>
      <c r="N521" s="128"/>
    </row>
    <row r="522" spans="2:14" x14ac:dyDescent="0.25">
      <c r="C522" s="206" t="s">
        <v>708</v>
      </c>
      <c r="E522" s="77"/>
      <c r="F522" s="77"/>
      <c r="G522" s="77"/>
      <c r="H522" s="77"/>
      <c r="I522" s="77"/>
      <c r="K522" s="77"/>
      <c r="L522" s="77"/>
      <c r="M522" s="77"/>
      <c r="N522" s="77"/>
    </row>
    <row r="523" spans="2:14" outlineLevel="2" x14ac:dyDescent="0.25">
      <c r="B523" s="2">
        <f>'ЕФЕКТИВНІСТЬ 2018 рік'!B397</f>
        <v>360</v>
      </c>
      <c r="C523" s="196" t="str">
        <f>'ЕФЕКТИВНІСТЬ 2018 рік'!C397</f>
        <v>Автозаводський районний суд м.Кременчука</v>
      </c>
      <c r="E523" s="189">
        <f>'ЕФЕКТИВНІСТЬ 2018 рік'!K397</f>
        <v>19670.8</v>
      </c>
      <c r="F523" s="190">
        <f>'ЕФЕКТИВНІСТЬ 2018 рік'!E397</f>
        <v>2228.3200000000002</v>
      </c>
      <c r="G523" s="189">
        <f>'ЕФЕКТИВНІСТЬ 2018 рік'!N397</f>
        <v>10.472</v>
      </c>
      <c r="H523" s="64">
        <f>'ЕФЕКТИВНІСТЬ 2018 рік'!R397</f>
        <v>0.37</v>
      </c>
      <c r="I523" s="64">
        <f>'ЕФЕКТИВНІСТЬ 2018 рік'!Q397</f>
        <v>-0.46</v>
      </c>
      <c r="K523" s="23">
        <f>'ЕФЕКТИВНІСТЬ 2018 рік'!U397</f>
        <v>0</v>
      </c>
      <c r="L523" s="114">
        <f>'ЕФЕКТИВНІСТЬ 2018 рік'!V397</f>
        <v>0</v>
      </c>
      <c r="M523" s="23">
        <f>'ЕФЕКТИВНІСТЬ 2018 рік'!W397</f>
        <v>0</v>
      </c>
      <c r="N523" s="17" t="str">
        <f>'ЕФЕКТИВНІСТЬ 2018 рік'!X397</f>
        <v>ВА</v>
      </c>
    </row>
    <row r="524" spans="2:14" ht="24" outlineLevel="2" x14ac:dyDescent="0.25">
      <c r="B524" s="2">
        <f>'ЕФЕКТИВНІСТЬ 2018 рік'!B398</f>
        <v>361</v>
      </c>
      <c r="C524" s="196" t="str">
        <f>'ЕФЕКТИВНІСТЬ 2018 рік'!C398</f>
        <v>Великобагачанський районний суд Полтавської області</v>
      </c>
      <c r="E524" s="189">
        <f>'ЕФЕКТИВНІСТЬ 2018 рік'!K398</f>
        <v>5916.6</v>
      </c>
      <c r="F524" s="190">
        <f>'ЕФЕКТИВНІСТЬ 2018 рік'!E398</f>
        <v>888.49</v>
      </c>
      <c r="G524" s="189">
        <f>'ЕФЕКТИВНІСТЬ 2018 рік'!N398</f>
        <v>2.7160000000000002</v>
      </c>
      <c r="H524" s="64">
        <f>'ЕФЕКТИВНІСТЬ 2018 рік'!R398</f>
        <v>1.19</v>
      </c>
      <c r="I524" s="64">
        <f>'ЕФЕКТИВНІСТЬ 2018 рік'!Q398</f>
        <v>3.0000000000000027E-2</v>
      </c>
      <c r="K524" s="23">
        <f>'ЕФЕКТИВНІСТЬ 2018 рік'!U398</f>
        <v>0</v>
      </c>
      <c r="L524" s="114" t="str">
        <f>'ЕФЕКТИВНІСТЬ 2018 рік'!V398</f>
        <v>АА</v>
      </c>
      <c r="M524" s="23">
        <f>'ЕФЕКТИВНІСТЬ 2018 рік'!W398</f>
        <v>0</v>
      </c>
      <c r="N524" s="17">
        <f>'ЕФЕКТИВНІСТЬ 2018 рік'!X398</f>
        <v>0</v>
      </c>
    </row>
    <row r="525" spans="2:14" outlineLevel="2" x14ac:dyDescent="0.25">
      <c r="B525" s="2">
        <f>'ЕФЕКТИВНІСТЬ 2018 рік'!B399</f>
        <v>362</v>
      </c>
      <c r="C525" s="196" t="str">
        <f>'ЕФЕКТИВНІСТЬ 2018 рік'!C399</f>
        <v>Гадяцький районний суд Полтавської області</v>
      </c>
      <c r="E525" s="189">
        <f>'ЕФЕКТИВНІСТЬ 2018 рік'!K399</f>
        <v>7829.4</v>
      </c>
      <c r="F525" s="190">
        <f>'ЕФЕКТИВНІСТЬ 2018 рік'!E399</f>
        <v>593.53</v>
      </c>
      <c r="G525" s="189">
        <f>'ЕФЕКТИВНІСТЬ 2018 рік'!N399</f>
        <v>4.0119999999999996</v>
      </c>
      <c r="H525" s="64">
        <f>'ЕФЕКТИВНІСТЬ 2018 рік'!R399</f>
        <v>-0.38</v>
      </c>
      <c r="I525" s="64">
        <f>'ЕФЕКТИВНІСТЬ 2018 рік'!Q399</f>
        <v>-0.81</v>
      </c>
      <c r="K525" s="23">
        <f>'ЕФЕКТИВНІСТЬ 2018 рік'!U399</f>
        <v>0</v>
      </c>
      <c r="L525" s="114">
        <f>'ЕФЕКТИВНІСТЬ 2018 рік'!V399</f>
        <v>0</v>
      </c>
      <c r="M525" s="23" t="str">
        <f>'ЕФЕКТИВНІСТЬ 2018 рік'!W399</f>
        <v>ВВ</v>
      </c>
      <c r="N525" s="17">
        <f>'ЕФЕКТИВНІСТЬ 2018 рік'!X399</f>
        <v>0</v>
      </c>
    </row>
    <row r="526" spans="2:14" outlineLevel="2" x14ac:dyDescent="0.25">
      <c r="B526" s="2">
        <f>'ЕФЕКТИВНІСТЬ 2018 рік'!B400</f>
        <v>363</v>
      </c>
      <c r="C526" s="196" t="str">
        <f>'ЕФЕКТИВНІСТЬ 2018 рік'!C400</f>
        <v>Глобинський районний суд Полтавської області</v>
      </c>
      <c r="E526" s="189">
        <f>'ЕФЕКТИВНІСТЬ 2018 рік'!K400</f>
        <v>6430.1</v>
      </c>
      <c r="F526" s="190">
        <f>'ЕФЕКТИВНІСТЬ 2018 рік'!E400</f>
        <v>1948.42</v>
      </c>
      <c r="G526" s="189">
        <f>'ЕФЕКТИВНІСТЬ 2018 рік'!N400</f>
        <v>3.032</v>
      </c>
      <c r="H526" s="64">
        <f>'ЕФЕКТИВНІСТЬ 2018 рік'!R400</f>
        <v>3.21</v>
      </c>
      <c r="I526" s="64">
        <f>'ЕФЕКТИВНІСТЬ 2018 рік'!Q400</f>
        <v>0.44999999999999996</v>
      </c>
      <c r="K526" s="23">
        <f>'ЕФЕКТИВНІСТЬ 2018 рік'!U400</f>
        <v>0</v>
      </c>
      <c r="L526" s="114" t="str">
        <f>'ЕФЕКТИВНІСТЬ 2018 рік'!V400</f>
        <v>АА</v>
      </c>
      <c r="M526" s="23">
        <f>'ЕФЕКТИВНІСТЬ 2018 рік'!W400</f>
        <v>0</v>
      </c>
      <c r="N526" s="17">
        <f>'ЕФЕКТИВНІСТЬ 2018 рік'!X400</f>
        <v>0</v>
      </c>
    </row>
    <row r="527" spans="2:14" outlineLevel="2" x14ac:dyDescent="0.25">
      <c r="B527" s="2">
        <f>'ЕФЕКТИВНІСТЬ 2018 рік'!B401</f>
        <v>364</v>
      </c>
      <c r="C527" s="196" t="str">
        <f>'ЕФЕКТИВНІСТЬ 2018 рік'!C401</f>
        <v>Гребінківський районний суд Полтавської області</v>
      </c>
      <c r="E527" s="189">
        <f>'ЕФЕКТИВНІСТЬ 2018 рік'!K401</f>
        <v>6261.5</v>
      </c>
      <c r="F527" s="190">
        <f>'ЕФЕКТИВНІСТЬ 2018 рік'!E401</f>
        <v>898.91</v>
      </c>
      <c r="G527" s="189">
        <f>'ЕФЕКТИВНІСТЬ 2018 рік'!N401</f>
        <v>2.2999999999999998</v>
      </c>
      <c r="H527" s="64">
        <f>'ЕФЕКТИВНІСТЬ 2018 рік'!R401</f>
        <v>1.5099999999999998</v>
      </c>
      <c r="I527" s="64">
        <f>'ЕФЕКТИВНІСТЬ 2018 рік'!Q401</f>
        <v>-0.7</v>
      </c>
      <c r="K527" s="23">
        <f>'ЕФЕКТИВНІСТЬ 2018 рік'!U401</f>
        <v>0</v>
      </c>
      <c r="L527" s="114">
        <f>'ЕФЕКТИВНІСТЬ 2018 рік'!V401</f>
        <v>0</v>
      </c>
      <c r="M527" s="23">
        <f>'ЕФЕКТИВНІСТЬ 2018 рік'!W401</f>
        <v>0</v>
      </c>
      <c r="N527" s="17" t="str">
        <f>'ЕФЕКТИВНІСТЬ 2018 рік'!X401</f>
        <v>ВА</v>
      </c>
    </row>
    <row r="528" spans="2:14" outlineLevel="2" x14ac:dyDescent="0.25">
      <c r="B528" s="2">
        <f>'ЕФЕКТИВНІСТЬ 2018 рік'!B402</f>
        <v>365</v>
      </c>
      <c r="C528" s="196" t="str">
        <f>'ЕФЕКТИВНІСТЬ 2018 рік'!C402</f>
        <v>Диканський районний суд Полтавської області</v>
      </c>
      <c r="E528" s="189">
        <f>'ЕФЕКТИВНІСТЬ 2018 рік'!K402</f>
        <v>5437</v>
      </c>
      <c r="F528" s="190">
        <f>'ЕФЕКТИВНІСТЬ 2018 рік'!E402</f>
        <v>323.38</v>
      </c>
      <c r="G528" s="189">
        <f>'ЕФЕКТИВНІСТЬ 2018 рік'!N402</f>
        <v>1.74</v>
      </c>
      <c r="H528" s="64">
        <f>'ЕФЕКТИВНІСТЬ 2018 рік'!R402</f>
        <v>-0.49</v>
      </c>
      <c r="I528" s="64">
        <f>'ЕФЕКТИВНІСТЬ 2018 рік'!Q402</f>
        <v>-0.12000000000000001</v>
      </c>
      <c r="K528" s="23">
        <f>'ЕФЕКТИВНІСТЬ 2018 рік'!U402</f>
        <v>0</v>
      </c>
      <c r="L528" s="114">
        <f>'ЕФЕКТИВНІСТЬ 2018 рік'!V402</f>
        <v>0</v>
      </c>
      <c r="M528" s="23" t="str">
        <f>'ЕФЕКТИВНІСТЬ 2018 рік'!W402</f>
        <v>ВВ</v>
      </c>
      <c r="N528" s="17">
        <f>'ЕФЕКТИВНІСТЬ 2018 рік'!X402</f>
        <v>0</v>
      </c>
    </row>
    <row r="529" spans="2:14" outlineLevel="2" x14ac:dyDescent="0.25">
      <c r="B529" s="2">
        <f>'ЕФЕКТИВНІСТЬ 2018 рік'!B403</f>
        <v>366</v>
      </c>
      <c r="C529" s="196" t="str">
        <f>'ЕФЕКТИВНІСТЬ 2018 рік'!C403</f>
        <v>Зіньківський районний суд Полтавської області</v>
      </c>
      <c r="E529" s="189">
        <f>'ЕФЕКТИВНІСТЬ 2018 рік'!K403</f>
        <v>5635.9</v>
      </c>
      <c r="F529" s="190">
        <f>'ЕФЕКТИВНІСТЬ 2018 рік'!E403</f>
        <v>480</v>
      </c>
      <c r="G529" s="189">
        <f>'ЕФЕКТИВНІСТЬ 2018 рік'!N403</f>
        <v>2.2360000000000002</v>
      </c>
      <c r="H529" s="64">
        <f>'ЕФЕКТИВНІСТЬ 2018 рік'!R403</f>
        <v>0.12000000000000001</v>
      </c>
      <c r="I529" s="64">
        <f>'ЕФЕКТИВНІСТЬ 2018 рік'!Q403</f>
        <v>-1.7400000000000002</v>
      </c>
      <c r="K529" s="23">
        <f>'ЕФЕКТИВНІСТЬ 2018 рік'!U403</f>
        <v>0</v>
      </c>
      <c r="L529" s="114">
        <f>'ЕФЕКТИВНІСТЬ 2018 рік'!V403</f>
        <v>0</v>
      </c>
      <c r="M529" s="23">
        <f>'ЕФЕКТИВНІСТЬ 2018 рік'!W403</f>
        <v>0</v>
      </c>
      <c r="N529" s="17" t="str">
        <f>'ЕФЕКТИВНІСТЬ 2018 рік'!X403</f>
        <v>ВА</v>
      </c>
    </row>
    <row r="530" spans="2:14" outlineLevel="2" x14ac:dyDescent="0.25">
      <c r="B530" s="2">
        <f>'ЕФЕКТИВНІСТЬ 2018 рік'!B404</f>
        <v>367</v>
      </c>
      <c r="C530" s="196" t="str">
        <f>'ЕФЕКТИВНІСТЬ 2018 рік'!C404</f>
        <v>Карлівський районний суд Полтавської області</v>
      </c>
      <c r="E530" s="189">
        <f>'ЕФЕКТИВНІСТЬ 2018 рік'!K404</f>
        <v>4569.2</v>
      </c>
      <c r="F530" s="190">
        <f>'ЕФЕКТИВНІСТЬ 2018 рік'!E404</f>
        <v>416.72</v>
      </c>
      <c r="G530" s="189">
        <f>'ЕФЕКТИВНІСТЬ 2018 рік'!N404</f>
        <v>1.5760000000000001</v>
      </c>
      <c r="H530" s="64">
        <f>'ЕФЕКТИВНІСТЬ 2018 рік'!R404</f>
        <v>0.45</v>
      </c>
      <c r="I530" s="64">
        <f>'ЕФЕКТИВНІСТЬ 2018 рік'!Q404</f>
        <v>-4.72</v>
      </c>
      <c r="K530" s="23">
        <f>'ЕФЕКТИВНІСТЬ 2018 рік'!U404</f>
        <v>0</v>
      </c>
      <c r="L530" s="114">
        <f>'ЕФЕКТИВНІСТЬ 2018 рік'!V404</f>
        <v>0</v>
      </c>
      <c r="M530" s="23">
        <f>'ЕФЕКТИВНІСТЬ 2018 рік'!W404</f>
        <v>0</v>
      </c>
      <c r="N530" s="17" t="str">
        <f>'ЕФЕКТИВНІСТЬ 2018 рік'!X404</f>
        <v>ВА</v>
      </c>
    </row>
    <row r="531" spans="2:14" outlineLevel="2" x14ac:dyDescent="0.25">
      <c r="B531" s="2">
        <f>'ЕФЕКТИВНІСТЬ 2018 рік'!B405</f>
        <v>368</v>
      </c>
      <c r="C531" s="196" t="str">
        <f>'ЕФЕКТИВНІСТЬ 2018 рік'!C405</f>
        <v>Київський районний суд м. Полтави</v>
      </c>
      <c r="E531" s="189">
        <f>'ЕФЕКТИВНІСТЬ 2018 рік'!K405</f>
        <v>18906.7</v>
      </c>
      <c r="F531" s="190">
        <f>'ЕФЕКТИВНІСТЬ 2018 рік'!E405</f>
        <v>1818.49</v>
      </c>
      <c r="G531" s="189">
        <f>'ЕФЕКТИВНІСТЬ 2018 рік'!N405</f>
        <v>11.5</v>
      </c>
      <c r="H531" s="64">
        <f>'ЕФЕКТИВНІСТЬ 2018 рік'!R405</f>
        <v>-8.0000000000000016E-2</v>
      </c>
      <c r="I531" s="64">
        <f>'ЕФЕКТИВНІСТЬ 2018 рік'!Q405</f>
        <v>0.14999999999999997</v>
      </c>
      <c r="K531" s="23" t="str">
        <f>'ЕФЕКТИВНІСТЬ 2018 рік'!U405</f>
        <v>АВ</v>
      </c>
      <c r="L531" s="114">
        <f>'ЕФЕКТИВНІСТЬ 2018 рік'!V405</f>
        <v>0</v>
      </c>
      <c r="M531" s="23">
        <f>'ЕФЕКТИВНІСТЬ 2018 рік'!W405</f>
        <v>0</v>
      </c>
      <c r="N531" s="17">
        <f>'ЕФЕКТИВНІСТЬ 2018 рік'!X405</f>
        <v>0</v>
      </c>
    </row>
    <row r="532" spans="2:14" outlineLevel="2" x14ac:dyDescent="0.25">
      <c r="B532" s="2">
        <f>'ЕФЕКТИВНІСТЬ 2018 рік'!B406</f>
        <v>369</v>
      </c>
      <c r="C532" s="196" t="str">
        <f>'ЕФЕКТИВНІСТЬ 2018 рік'!C406</f>
        <v>Кобеляцький районний суд Полтавської області</v>
      </c>
      <c r="E532" s="189">
        <f>'ЕФЕКТИВНІСТЬ 2018 рік'!K406</f>
        <v>7048.8</v>
      </c>
      <c r="F532" s="190">
        <f>'ЕФЕКТИВНІСТЬ 2018 рік'!E406</f>
        <v>1684.4</v>
      </c>
      <c r="G532" s="189">
        <f>'ЕФЕКТИВНІСТЬ 2018 рік'!N406</f>
        <v>3</v>
      </c>
      <c r="H532" s="64">
        <f>'ЕФЕКТИВНІСТЬ 2018 рік'!R406</f>
        <v>2.69</v>
      </c>
      <c r="I532" s="64">
        <f>'ЕФЕКТИВНІСТЬ 2018 рік'!Q406</f>
        <v>0.36999999999999994</v>
      </c>
      <c r="K532" s="23">
        <f>'ЕФЕКТИВНІСТЬ 2018 рік'!U406</f>
        <v>0</v>
      </c>
      <c r="L532" s="114" t="str">
        <f>'ЕФЕКТИВНІСТЬ 2018 рік'!V406</f>
        <v>АА</v>
      </c>
      <c r="M532" s="23">
        <f>'ЕФЕКТИВНІСТЬ 2018 рік'!W406</f>
        <v>0</v>
      </c>
      <c r="N532" s="17">
        <f>'ЕФЕКТИВНІСТЬ 2018 рік'!X406</f>
        <v>0</v>
      </c>
    </row>
    <row r="533" spans="2:14" outlineLevel="2" x14ac:dyDescent="0.25">
      <c r="B533" s="2">
        <f>'ЕФЕКТИВНІСТЬ 2018 рік'!B407</f>
        <v>370</v>
      </c>
      <c r="C533" s="196" t="str">
        <f>'ЕФЕКТИВНІСТЬ 2018 рік'!C407</f>
        <v>Козельщинський районний суд Полтавської області</v>
      </c>
      <c r="E533" s="189">
        <f>'ЕФЕКТИВНІСТЬ 2018 рік'!K407</f>
        <v>5899.2</v>
      </c>
      <c r="F533" s="190">
        <f>'ЕФЕКТИВНІСТЬ 2018 рік'!E407</f>
        <v>310.61</v>
      </c>
      <c r="G533" s="189">
        <f>'ЕФЕКТИВНІСТЬ 2018 рік'!N407</f>
        <v>2.484</v>
      </c>
      <c r="H533" s="64">
        <f>'ЕФЕКТИВНІСТЬ 2018 рік'!R407</f>
        <v>-1.03</v>
      </c>
      <c r="I533" s="64">
        <f>'ЕФЕКТИВНІСТЬ 2018 рік'!Q407</f>
        <v>-0.44</v>
      </c>
      <c r="K533" s="23">
        <f>'ЕФЕКТИВНІСТЬ 2018 рік'!U407</f>
        <v>0</v>
      </c>
      <c r="L533" s="114">
        <f>'ЕФЕКТИВНІСТЬ 2018 рік'!V407</f>
        <v>0</v>
      </c>
      <c r="M533" s="23" t="str">
        <f>'ЕФЕКТИВНІСТЬ 2018 рік'!W407</f>
        <v>ВВ</v>
      </c>
      <c r="N533" s="17">
        <f>'ЕФЕКТИВНІСТЬ 2018 рік'!X407</f>
        <v>0</v>
      </c>
    </row>
    <row r="534" spans="2:14" outlineLevel="2" x14ac:dyDescent="0.25">
      <c r="B534" s="2">
        <f>'ЕФЕКТИВНІСТЬ 2018 рік'!B408</f>
        <v>371</v>
      </c>
      <c r="C534" s="196" t="str">
        <f>'ЕФЕКТИВНІСТЬ 2018 рік'!C408</f>
        <v>Комсомольський міський суд Полтавської області</v>
      </c>
      <c r="E534" s="189">
        <f>'ЕФЕКТИВНІСТЬ 2018 рік'!K408</f>
        <v>7351.1</v>
      </c>
      <c r="F534" s="190">
        <f>'ЕФЕКТИВНІСТЬ 2018 рік'!E408</f>
        <v>495.07</v>
      </c>
      <c r="G534" s="189">
        <f>'ЕФЕКТИВНІСТЬ 2018 рік'!N408</f>
        <v>3.0840000000000001</v>
      </c>
      <c r="H534" s="64">
        <f>'ЕФЕКТИВНІСТЬ 2018 рік'!R408</f>
        <v>-0.45</v>
      </c>
      <c r="I534" s="64">
        <f>'ЕФЕКТИВНІСТЬ 2018 рік'!Q408</f>
        <v>-1.43</v>
      </c>
      <c r="K534" s="23">
        <f>'ЕФЕКТИВНІСТЬ 2018 рік'!U408</f>
        <v>0</v>
      </c>
      <c r="L534" s="114">
        <f>'ЕФЕКТИВНІСТЬ 2018 рік'!V408</f>
        <v>0</v>
      </c>
      <c r="M534" s="23" t="str">
        <f>'ЕФЕКТИВНІСТЬ 2018 рік'!W408</f>
        <v>ВВ</v>
      </c>
      <c r="N534" s="17">
        <f>'ЕФЕКТИВНІСТЬ 2018 рік'!X408</f>
        <v>0</v>
      </c>
    </row>
    <row r="535" spans="2:14" outlineLevel="2" x14ac:dyDescent="0.25">
      <c r="B535" s="2">
        <f>'ЕФЕКТИВНІСТЬ 2018 рік'!B409</f>
        <v>372</v>
      </c>
      <c r="C535" s="196" t="str">
        <f>'ЕФЕКТИВНІСТЬ 2018 рік'!C409</f>
        <v>Котелевський районний суд Полтавської області</v>
      </c>
      <c r="E535" s="189">
        <f>'ЕФЕКТИВНІСТЬ 2018 рік'!K409</f>
        <v>6713.1</v>
      </c>
      <c r="F535" s="190">
        <f>'ЕФЕКТИВНІСТЬ 2018 рік'!E409</f>
        <v>322.58</v>
      </c>
      <c r="G535" s="189">
        <f>'ЕФЕКТИВНІСТЬ 2018 рік'!N409</f>
        <v>3.3239999999999998</v>
      </c>
      <c r="H535" s="64">
        <f>'ЕФЕКТИВНІСТЬ 2018 рік'!R409</f>
        <v>-1.3399999999999999</v>
      </c>
      <c r="I535" s="64">
        <f>'ЕФЕКТИВНІСТЬ 2018 рік'!Q409</f>
        <v>-0.80999999999999994</v>
      </c>
      <c r="K535" s="23">
        <f>'ЕФЕКТИВНІСТЬ 2018 рік'!U409</f>
        <v>0</v>
      </c>
      <c r="L535" s="114">
        <f>'ЕФЕКТИВНІСТЬ 2018 рік'!V409</f>
        <v>0</v>
      </c>
      <c r="M535" s="23" t="str">
        <f>'ЕФЕКТИВНІСТЬ 2018 рік'!W409</f>
        <v>ВВ</v>
      </c>
      <c r="N535" s="17">
        <f>'ЕФЕКТИВНІСТЬ 2018 рік'!X409</f>
        <v>0</v>
      </c>
    </row>
    <row r="536" spans="2:14" outlineLevel="2" x14ac:dyDescent="0.25">
      <c r="B536" s="2">
        <f>'ЕФЕКТИВНІСТЬ 2018 рік'!B410</f>
        <v>373</v>
      </c>
      <c r="C536" s="196" t="str">
        <f>'ЕФЕКТИВНІСТЬ 2018 рік'!C410</f>
        <v>Кременчуцький районний суд Полтавської області</v>
      </c>
      <c r="E536" s="189">
        <f>'ЕФЕКТИВНІСТЬ 2018 рік'!K410</f>
        <v>6164.6</v>
      </c>
      <c r="F536" s="190">
        <f>'ЕФЕКТИВНІСТЬ 2018 рік'!E410</f>
        <v>423.05</v>
      </c>
      <c r="G536" s="189">
        <f>'ЕФЕКТИВНІСТЬ 2018 рік'!N410</f>
        <v>1.996</v>
      </c>
      <c r="H536" s="64">
        <f>'ЕФЕКТИВНІСТЬ 2018 рік'!R410</f>
        <v>-0.16</v>
      </c>
      <c r="I536" s="64">
        <f>'ЕФЕКТИВНІСТЬ 2018 рік'!Q410</f>
        <v>-1.44</v>
      </c>
      <c r="K536" s="23">
        <f>'ЕФЕКТИВНІСТЬ 2018 рік'!U410</f>
        <v>0</v>
      </c>
      <c r="L536" s="114">
        <f>'ЕФЕКТИВНІСТЬ 2018 рік'!V410</f>
        <v>0</v>
      </c>
      <c r="M536" s="23" t="str">
        <f>'ЕФЕКТИВНІСТЬ 2018 рік'!W410</f>
        <v>ВВ</v>
      </c>
      <c r="N536" s="17">
        <f>'ЕФЕКТИВНІСТЬ 2018 рік'!X410</f>
        <v>0</v>
      </c>
    </row>
    <row r="537" spans="2:14" outlineLevel="2" x14ac:dyDescent="0.25">
      <c r="B537" s="2">
        <f>'ЕФЕКТИВНІСТЬ 2018 рік'!B411</f>
        <v>374</v>
      </c>
      <c r="C537" s="196" t="str">
        <f>'ЕФЕКТИВНІСТЬ 2018 рік'!C411</f>
        <v>Крюківський районний суд м.Кременчука</v>
      </c>
      <c r="E537" s="189">
        <f>'ЕФЕКТИВНІСТЬ 2018 рік'!K411</f>
        <v>11626.3</v>
      </c>
      <c r="F537" s="190">
        <f>'ЕФЕКТИВНІСТЬ 2018 рік'!E411</f>
        <v>1134.8</v>
      </c>
      <c r="G537" s="189">
        <f>'ЕФЕКТИВНІСТЬ 2018 рік'!N411</f>
        <v>6.9720000000000004</v>
      </c>
      <c r="H537" s="64">
        <f>'ЕФЕКТИВНІСТЬ 2018 рік'!R411</f>
        <v>-0.03</v>
      </c>
      <c r="I537" s="64">
        <f>'ЕФЕКТИВНІСТЬ 2018 рік'!Q411</f>
        <v>-5.9999999999999949E-2</v>
      </c>
      <c r="K537" s="23">
        <f>'ЕФЕКТИВНІСТЬ 2018 рік'!U411</f>
        <v>0</v>
      </c>
      <c r="L537" s="114">
        <f>'ЕФЕКТИВНІСТЬ 2018 рік'!V411</f>
        <v>0</v>
      </c>
      <c r="M537" s="23" t="str">
        <f>'ЕФЕКТИВНІСТЬ 2018 рік'!W411</f>
        <v>ВВ</v>
      </c>
      <c r="N537" s="17">
        <f>'ЕФЕКТИВНІСТЬ 2018 рік'!X411</f>
        <v>0</v>
      </c>
    </row>
    <row r="538" spans="2:14" outlineLevel="2" x14ac:dyDescent="0.25">
      <c r="B538" s="2">
        <f>'ЕФЕКТИВНІСТЬ 2018 рік'!B412</f>
        <v>375</v>
      </c>
      <c r="C538" s="196" t="str">
        <f>'ЕФЕКТИВНІСТЬ 2018 рік'!C412</f>
        <v>Ленінський районний суд м.Полтави</v>
      </c>
      <c r="E538" s="189">
        <f>'ЕФЕКТИВНІСТЬ 2018 рік'!K412</f>
        <v>11946.2</v>
      </c>
      <c r="F538" s="190">
        <f>'ЕФЕКТИВНІСТЬ 2018 рік'!E412</f>
        <v>733.25</v>
      </c>
      <c r="G538" s="189">
        <f>'ЕФЕКТИВНІСТЬ 2018 рік'!N412</f>
        <v>6.9640000000000004</v>
      </c>
      <c r="H538" s="64">
        <f>'ЕФЕКТИВНІСТЬ 2018 рік'!R412</f>
        <v>-0.89999999999999991</v>
      </c>
      <c r="I538" s="64">
        <f>'ЕФЕКТИВНІСТЬ 2018 рік'!Q412</f>
        <v>-1.2599999999999998</v>
      </c>
      <c r="K538" s="23">
        <f>'ЕФЕКТИВНІСТЬ 2018 рік'!U412</f>
        <v>0</v>
      </c>
      <c r="L538" s="114">
        <f>'ЕФЕКТИВНІСТЬ 2018 рік'!V412</f>
        <v>0</v>
      </c>
      <c r="M538" s="23" t="str">
        <f>'ЕФЕКТИВНІСТЬ 2018 рік'!W412</f>
        <v>ВВ</v>
      </c>
      <c r="N538" s="17">
        <f>'ЕФЕКТИВНІСТЬ 2018 рік'!X412</f>
        <v>0</v>
      </c>
    </row>
    <row r="539" spans="2:14" outlineLevel="2" x14ac:dyDescent="0.25">
      <c r="B539" s="2">
        <f>'ЕФЕКТИВНІСТЬ 2018 рік'!B413</f>
        <v>376</v>
      </c>
      <c r="C539" s="196" t="str">
        <f>'ЕФЕКТИВНІСТЬ 2018 рік'!C413</f>
        <v>Лохвицький районний суд Полтавської області</v>
      </c>
      <c r="E539" s="189">
        <f>'ЕФЕКТИВНІСТЬ 2018 рік'!K413</f>
        <v>5655.1</v>
      </c>
      <c r="F539" s="190">
        <f>'ЕФЕКТИВНІСТЬ 2018 рік'!E413</f>
        <v>378.77</v>
      </c>
      <c r="G539" s="189">
        <f>'ЕФЕКТИВНІСТЬ 2018 рік'!N413</f>
        <v>1.1519999999999999</v>
      </c>
      <c r="H539" s="64">
        <f>'ЕФЕКТИВНІСТЬ 2018 рік'!R413</f>
        <v>0.46</v>
      </c>
      <c r="I539" s="64">
        <f>'ЕФЕКТИВНІСТЬ 2018 рік'!Q413</f>
        <v>-3.49</v>
      </c>
      <c r="K539" s="23">
        <f>'ЕФЕКТИВНІСТЬ 2018 рік'!U413</f>
        <v>0</v>
      </c>
      <c r="L539" s="114">
        <f>'ЕФЕКТИВНІСТЬ 2018 рік'!V413</f>
        <v>0</v>
      </c>
      <c r="M539" s="23">
        <f>'ЕФЕКТИВНІСТЬ 2018 рік'!W413</f>
        <v>0</v>
      </c>
      <c r="N539" s="17" t="str">
        <f>'ЕФЕКТИВНІСТЬ 2018 рік'!X413</f>
        <v>ВА</v>
      </c>
    </row>
    <row r="540" spans="2:14" ht="30" customHeight="1" outlineLevel="2" x14ac:dyDescent="0.25">
      <c r="B540" s="2">
        <f>'ЕФЕКТИВНІСТЬ 2018 рік'!B414</f>
        <v>377</v>
      </c>
      <c r="C540" s="196" t="str">
        <f>'ЕФЕКТИВНІСТЬ 2018 рік'!C414</f>
        <v>Лубенський міськрайонний суд Полтавської області</v>
      </c>
      <c r="E540" s="189">
        <f>'ЕФЕКТИВНІСТЬ 2018 рік'!K414</f>
        <v>11358.1</v>
      </c>
      <c r="F540" s="190">
        <f>'ЕФЕКТИВНІСТЬ 2018 рік'!E414</f>
        <v>1164.8</v>
      </c>
      <c r="G540" s="189">
        <f>'ЕФЕКТИВНІСТЬ 2018 рік'!N414</f>
        <v>3.8319999999999999</v>
      </c>
      <c r="H540" s="64">
        <f>'ЕФЕКТИВНІСТЬ 2018 рік'!R414</f>
        <v>0.78</v>
      </c>
      <c r="I540" s="64">
        <f>'ЕФЕКТИВНІСТЬ 2018 рік'!Q414</f>
        <v>-0.19999999999999996</v>
      </c>
      <c r="K540" s="23">
        <f>'ЕФЕКТИВНІСТЬ 2018 рік'!U414</f>
        <v>0</v>
      </c>
      <c r="L540" s="114">
        <f>'ЕФЕКТИВНІСТЬ 2018 рік'!V414</f>
        <v>0</v>
      </c>
      <c r="M540" s="23">
        <f>'ЕФЕКТИВНІСТЬ 2018 рік'!W414</f>
        <v>0</v>
      </c>
      <c r="N540" s="17" t="str">
        <f>'ЕФЕКТИВНІСТЬ 2018 рік'!X414</f>
        <v>ВА</v>
      </c>
    </row>
    <row r="541" spans="2:14" outlineLevel="2" x14ac:dyDescent="0.25">
      <c r="B541" s="2">
        <f>'ЕФЕКТИВНІСТЬ 2018 рік'!B415</f>
        <v>378</v>
      </c>
      <c r="C541" s="196" t="str">
        <f>'ЕФЕКТИВНІСТЬ 2018 рік'!C415</f>
        <v>Машівський районний суд Полтавської області</v>
      </c>
      <c r="E541" s="189">
        <f>'ЕФЕКТИВНІСТЬ 2018 рік'!K415</f>
        <v>5436.4</v>
      </c>
      <c r="F541" s="190">
        <f>'ЕФЕКТИВНІСТЬ 2018 рік'!E415</f>
        <v>338.43</v>
      </c>
      <c r="G541" s="189">
        <f>'ЕФЕКТИВНІСТЬ 2018 рік'!N415</f>
        <v>1.3919999999999999</v>
      </c>
      <c r="H541" s="64">
        <f>'ЕФЕКТИВНІСТЬ 2018 рік'!R415</f>
        <v>-0.12</v>
      </c>
      <c r="I541" s="64">
        <f>'ЕФЕКТИВНІСТЬ 2018 рік'!Q415</f>
        <v>-3.23</v>
      </c>
      <c r="K541" s="23">
        <f>'ЕФЕКТИВНІСТЬ 2018 рік'!U415</f>
        <v>0</v>
      </c>
      <c r="L541" s="114">
        <f>'ЕФЕКТИВНІСТЬ 2018 рік'!V415</f>
        <v>0</v>
      </c>
      <c r="M541" s="23" t="str">
        <f>'ЕФЕКТИВНІСТЬ 2018 рік'!W415</f>
        <v>ВВ</v>
      </c>
      <c r="N541" s="17">
        <f>'ЕФЕКТИВНІСТЬ 2018 рік'!X415</f>
        <v>0</v>
      </c>
    </row>
    <row r="542" spans="2:14" ht="24" outlineLevel="2" x14ac:dyDescent="0.25">
      <c r="B542" s="2">
        <f>'ЕФЕКТИВНІСТЬ 2018 рік'!B416</f>
        <v>379</v>
      </c>
      <c r="C542" s="196" t="str">
        <f>'ЕФЕКТИВНІСТЬ 2018 рік'!C416</f>
        <v>Миргородський міськрайонний суд Полтавської області</v>
      </c>
      <c r="E542" s="189">
        <f>'ЕФЕКТИВНІСТЬ 2018 рік'!K416</f>
        <v>8996.1</v>
      </c>
      <c r="F542" s="190">
        <f>'ЕФЕКТИВНІСТЬ 2018 рік'!E416</f>
        <v>878.57</v>
      </c>
      <c r="G542" s="189">
        <f>'ЕФЕКТИВНІСТЬ 2018 рік'!N416</f>
        <v>3.548</v>
      </c>
      <c r="H542" s="64">
        <f>'ЕФЕКТИВНІСТЬ 2018 рік'!R416</f>
        <v>0.44</v>
      </c>
      <c r="I542" s="64">
        <f>'ЕФЕКТИВНІСТЬ 2018 рік'!Q416</f>
        <v>-0.45999999999999996</v>
      </c>
      <c r="K542" s="23">
        <f>'ЕФЕКТИВНІСТЬ 2018 рік'!U416</f>
        <v>0</v>
      </c>
      <c r="L542" s="114">
        <f>'ЕФЕКТИВНІСТЬ 2018 рік'!V416</f>
        <v>0</v>
      </c>
      <c r="M542" s="23">
        <f>'ЕФЕКТИВНІСТЬ 2018 рік'!W416</f>
        <v>0</v>
      </c>
      <c r="N542" s="17" t="str">
        <f>'ЕФЕКТИВНІСТЬ 2018 рік'!X416</f>
        <v>ВА</v>
      </c>
    </row>
    <row r="543" spans="2:14" outlineLevel="2" x14ac:dyDescent="0.25">
      <c r="B543" s="2">
        <f>'ЕФЕКТИВНІСТЬ 2018 рік'!B417</f>
        <v>380</v>
      </c>
      <c r="C543" s="196" t="str">
        <f>'ЕФЕКТИВНІСТЬ 2018 рік'!C417</f>
        <v>Новосанжарський районний суд Полтавської області</v>
      </c>
      <c r="E543" s="189">
        <f>'ЕФЕКТИВНІСТЬ 2018 рік'!K417</f>
        <v>6007.3</v>
      </c>
      <c r="F543" s="190">
        <f>'ЕФЕКТИВНІСТЬ 2018 рік'!E417</f>
        <v>776.46</v>
      </c>
      <c r="G543" s="189">
        <f>'ЕФЕКТИВНІСТЬ 2018 рік'!N417</f>
        <v>2.7879999999999998</v>
      </c>
      <c r="H543" s="64">
        <f>'ЕФЕКТИВНІСТЬ 2018 рік'!R417</f>
        <v>0.83000000000000007</v>
      </c>
      <c r="I543" s="64">
        <f>'ЕФЕКТИВНІСТЬ 2018 рік'!Q417</f>
        <v>-0.35999999999999993</v>
      </c>
      <c r="K543" s="23">
        <f>'ЕФЕКТИВНІСТЬ 2018 рік'!U417</f>
        <v>0</v>
      </c>
      <c r="L543" s="114">
        <f>'ЕФЕКТИВНІСТЬ 2018 рік'!V417</f>
        <v>0</v>
      </c>
      <c r="M543" s="23">
        <f>'ЕФЕКТИВНІСТЬ 2018 рік'!W417</f>
        <v>0</v>
      </c>
      <c r="N543" s="17" t="str">
        <f>'ЕФЕКТИВНІСТЬ 2018 рік'!X417</f>
        <v>ВА</v>
      </c>
    </row>
    <row r="544" spans="2:14" outlineLevel="2" x14ac:dyDescent="0.25">
      <c r="B544" s="2">
        <f>'ЕФЕКТИВНІСТЬ 2018 рік'!B418</f>
        <v>381</v>
      </c>
      <c r="C544" s="196" t="str">
        <f>'ЕФЕКТИВНІСТЬ 2018 рік'!C418</f>
        <v>Октябрський районний суд м.Полтави</v>
      </c>
      <c r="E544" s="189">
        <f>'ЕФЕКТИВНІСТЬ 2018 рік'!K418</f>
        <v>22651.3</v>
      </c>
      <c r="F544" s="190">
        <f>'ЕФЕКТИВНІСТЬ 2018 рік'!E418</f>
        <v>4819.63</v>
      </c>
      <c r="G544" s="189">
        <f>'ЕФЕКТИВНІСТЬ 2018 рік'!N418</f>
        <v>15.904</v>
      </c>
      <c r="H544" s="64">
        <f>'ЕФЕКТИВНІСТЬ 2018 рік'!R418</f>
        <v>1.24</v>
      </c>
      <c r="I544" s="64">
        <f>'ЕФЕКТИВНІСТЬ 2018 рік'!Q418</f>
        <v>0.14000000000000007</v>
      </c>
      <c r="K544" s="23">
        <f>'ЕФЕКТИВНІСТЬ 2018 рік'!U418</f>
        <v>0</v>
      </c>
      <c r="L544" s="114" t="str">
        <f>'ЕФЕКТИВНІСТЬ 2018 рік'!V418</f>
        <v>АА</v>
      </c>
      <c r="M544" s="23">
        <f>'ЕФЕКТИВНІСТЬ 2018 рік'!W418</f>
        <v>0</v>
      </c>
      <c r="N544" s="17">
        <f>'ЕФЕКТИВНІСТЬ 2018 рік'!X418</f>
        <v>0</v>
      </c>
    </row>
    <row r="545" spans="2:14" outlineLevel="2" x14ac:dyDescent="0.25">
      <c r="B545" s="2">
        <f>'ЕФЕКТИВНІСТЬ 2018 рік'!B419</f>
        <v>382</v>
      </c>
      <c r="C545" s="196" t="str">
        <f>'ЕФЕКТИВНІСТЬ 2018 рік'!C419</f>
        <v>Оржицький районний суд Полтавської області</v>
      </c>
      <c r="E545" s="189">
        <f>'ЕФЕКТИВНІСТЬ 2018 рік'!K419</f>
        <v>5059.5</v>
      </c>
      <c r="F545" s="190">
        <f>'ЕФЕКТИВНІСТЬ 2018 рік'!E419</f>
        <v>709.72</v>
      </c>
      <c r="G545" s="189">
        <f>'ЕФЕКТИВНІСТЬ 2018 рік'!N419</f>
        <v>2.472</v>
      </c>
      <c r="H545" s="64">
        <f>'ЕФЕКТИВНІСТЬ 2018 рік'!R419</f>
        <v>0.92999999999999994</v>
      </c>
      <c r="I545" s="64">
        <f>'ЕФЕКТИВНІСТЬ 2018 рік'!Q419</f>
        <v>-0.19</v>
      </c>
      <c r="K545" s="23">
        <f>'ЕФЕКТИВНІСТЬ 2018 рік'!U419</f>
        <v>0</v>
      </c>
      <c r="L545" s="114">
        <f>'ЕФЕКТИВНІСТЬ 2018 рік'!V419</f>
        <v>0</v>
      </c>
      <c r="M545" s="23">
        <f>'ЕФЕКТИВНІСТЬ 2018 рік'!W419</f>
        <v>0</v>
      </c>
      <c r="N545" s="17" t="str">
        <f>'ЕФЕКТИВНІСТЬ 2018 рік'!X419</f>
        <v>ВА</v>
      </c>
    </row>
    <row r="546" spans="2:14" outlineLevel="2" x14ac:dyDescent="0.25">
      <c r="B546" s="2">
        <f>'ЕФЕКТИВНІСТЬ 2018 рік'!B420</f>
        <v>383</v>
      </c>
      <c r="C546" s="196" t="str">
        <f>'ЕФЕКТИВНІСТЬ 2018 рік'!C420</f>
        <v>Пирятинський районний суд Полтавської області</v>
      </c>
      <c r="E546" s="189">
        <f>'ЕФЕКТИВНІСТЬ 2018 рік'!K420</f>
        <v>5525.6</v>
      </c>
      <c r="F546" s="190">
        <f>'ЕФЕКТИВНІСТЬ 2018 рік'!E420</f>
        <v>581.32000000000005</v>
      </c>
      <c r="G546" s="189">
        <f>'ЕФЕКТИВНІСТЬ 2018 рік'!N420</f>
        <v>3</v>
      </c>
      <c r="H546" s="64">
        <f>'ЕФЕКТИВНІСТЬ 2018 рік'!R420</f>
        <v>0.2</v>
      </c>
      <c r="I546" s="64">
        <f>'ЕФЕКТИВНІСТЬ 2018 рік'!Q420</f>
        <v>-0.45</v>
      </c>
      <c r="K546" s="23">
        <f>'ЕФЕКТИВНІСТЬ 2018 рік'!U420</f>
        <v>0</v>
      </c>
      <c r="L546" s="114">
        <f>'ЕФЕКТИВНІСТЬ 2018 рік'!V420</f>
        <v>0</v>
      </c>
      <c r="M546" s="23">
        <f>'ЕФЕКТИВНІСТЬ 2018 рік'!W420</f>
        <v>0</v>
      </c>
      <c r="N546" s="17" t="str">
        <f>'ЕФЕКТИВНІСТЬ 2018 рік'!X420</f>
        <v>ВА</v>
      </c>
    </row>
    <row r="547" spans="2:14" outlineLevel="2" x14ac:dyDescent="0.25">
      <c r="B547" s="2">
        <f>'ЕФЕКТИВНІСТЬ 2018 рік'!B421</f>
        <v>384</v>
      </c>
      <c r="C547" s="196" t="str">
        <f>'ЕФЕКТИВНІСТЬ 2018 рік'!C421</f>
        <v>Полтавський районний суд Полтавської області</v>
      </c>
      <c r="E547" s="189">
        <f>'ЕФЕКТИВНІСТЬ 2018 рік'!K421</f>
        <v>12414.4</v>
      </c>
      <c r="F547" s="190">
        <f>'ЕФЕКТИВНІСТЬ 2018 рік'!E421</f>
        <v>953.66</v>
      </c>
      <c r="G547" s="189">
        <f>'ЕФЕКТИВНІСТЬ 2018 рік'!N421</f>
        <v>6.9960000000000004</v>
      </c>
      <c r="H547" s="64">
        <f>'ЕФЕКТИВНІСТЬ 2018 рік'!R421</f>
        <v>-0.43000000000000005</v>
      </c>
      <c r="I547" s="64">
        <f>'ЕФЕКТИВНІСТЬ 2018 рік'!Q421</f>
        <v>-0.62</v>
      </c>
      <c r="K547" s="23">
        <f>'ЕФЕКТИВНІСТЬ 2018 рік'!U421</f>
        <v>0</v>
      </c>
      <c r="L547" s="114">
        <f>'ЕФЕКТИВНІСТЬ 2018 рік'!V421</f>
        <v>0</v>
      </c>
      <c r="M547" s="23" t="str">
        <f>'ЕФЕКТИВНІСТЬ 2018 рік'!W421</f>
        <v>ВВ</v>
      </c>
      <c r="N547" s="17">
        <f>'ЕФЕКТИВНІСТЬ 2018 рік'!X421</f>
        <v>0</v>
      </c>
    </row>
    <row r="548" spans="2:14" outlineLevel="2" x14ac:dyDescent="0.25">
      <c r="B548" s="2">
        <f>'ЕФЕКТИВНІСТЬ 2018 рік'!B422</f>
        <v>385</v>
      </c>
      <c r="C548" s="196" t="str">
        <f>'ЕФЕКТИВНІСТЬ 2018 рік'!C422</f>
        <v>Решетилівський районний суд Полтавської області</v>
      </c>
      <c r="E548" s="189">
        <f>'ЕФЕКТИВНІСТЬ 2018 рік'!K422</f>
        <v>4620.8999999999996</v>
      </c>
      <c r="F548" s="190">
        <f>'ЕФЕКТИВНІСТЬ 2018 рік'!E422</f>
        <v>168.74</v>
      </c>
      <c r="G548" s="189">
        <f>'ЕФЕКТИВНІСТЬ 2018 рік'!N422</f>
        <v>0.98799999999999999</v>
      </c>
      <c r="H548" s="64">
        <f>'ЕФЕКТИВНІСТЬ 2018 рік'!R422</f>
        <v>-1.54</v>
      </c>
      <c r="I548" s="64">
        <f>'ЕФЕКТИВНІСТЬ 2018 рік'!Q422</f>
        <v>-5.6099999999999994</v>
      </c>
      <c r="K548" s="23">
        <f>'ЕФЕКТИВНІСТЬ 2018 рік'!U422</f>
        <v>0</v>
      </c>
      <c r="L548" s="114">
        <f>'ЕФЕКТИВНІСТЬ 2018 рік'!V422</f>
        <v>0</v>
      </c>
      <c r="M548" s="23" t="str">
        <f>'ЕФЕКТИВНІСТЬ 2018 рік'!W422</f>
        <v>ВВ</v>
      </c>
      <c r="N548" s="17">
        <f>'ЕФЕКТИВНІСТЬ 2018 рік'!X422</f>
        <v>0</v>
      </c>
    </row>
    <row r="549" spans="2:14" outlineLevel="2" x14ac:dyDescent="0.25">
      <c r="B549" s="2">
        <f>'ЕФЕКТИВНІСТЬ 2018 рік'!B423</f>
        <v>386</v>
      </c>
      <c r="C549" s="196" t="str">
        <f>'ЕФЕКТИВНІСТЬ 2018 рік'!C423</f>
        <v>Семенівський районний суд Полтавської області</v>
      </c>
      <c r="E549" s="189">
        <f>'ЕФЕКТИВНІСТЬ 2018 рік'!K423</f>
        <v>4186.6000000000004</v>
      </c>
      <c r="F549" s="190">
        <f>'ЕФЕКТИВНІСТЬ 2018 рік'!E423</f>
        <v>185.06</v>
      </c>
      <c r="G549" s="189">
        <f>'ЕФЕКТИВНІСТЬ 2018 рік'!N423</f>
        <v>1</v>
      </c>
      <c r="H549" s="64">
        <f>'ЕФЕКТИВНІСТЬ 2018 рік'!R423</f>
        <v>-1.03</v>
      </c>
      <c r="I549" s="64">
        <f>'ЕФЕКТИВНІСТЬ 2018 рік'!Q423</f>
        <v>-3.7399999999999998</v>
      </c>
      <c r="K549" s="23">
        <f>'ЕФЕКТИВНІСТЬ 2018 рік'!U423</f>
        <v>0</v>
      </c>
      <c r="L549" s="114">
        <f>'ЕФЕКТИВНІСТЬ 2018 рік'!V423</f>
        <v>0</v>
      </c>
      <c r="M549" s="23" t="str">
        <f>'ЕФЕКТИВНІСТЬ 2018 рік'!W423</f>
        <v>ВВ</v>
      </c>
      <c r="N549" s="17">
        <f>'ЕФЕКТИВНІСТЬ 2018 рік'!X423</f>
        <v>0</v>
      </c>
    </row>
    <row r="550" spans="2:14" outlineLevel="2" x14ac:dyDescent="0.25">
      <c r="B550" s="2">
        <f>'ЕФЕКТИВНІСТЬ 2018 рік'!B424</f>
        <v>387</v>
      </c>
      <c r="C550" s="196" t="str">
        <f>'ЕФЕКТИВНІСТЬ 2018 рік'!C424</f>
        <v>Хорольський районний суд Полтавської області</v>
      </c>
      <c r="E550" s="189">
        <f>'ЕФЕКТИВНІСТЬ 2018 рік'!K424</f>
        <v>5836.1</v>
      </c>
      <c r="F550" s="190">
        <f>'ЕФЕКТИВНІСТЬ 2018 рік'!E424</f>
        <v>602.13</v>
      </c>
      <c r="G550" s="189">
        <f>'ЕФЕКТИВНІСТЬ 2018 рік'!N424</f>
        <v>2.996</v>
      </c>
      <c r="H550" s="64">
        <f>'ЕФЕКТИВНІСТЬ 2018 рік'!R424</f>
        <v>0.23</v>
      </c>
      <c r="I550" s="64">
        <f>'ЕФЕКТИВНІСТЬ 2018 рік'!Q424</f>
        <v>-1.22</v>
      </c>
      <c r="K550" s="23">
        <f>'ЕФЕКТИВНІСТЬ 2018 рік'!U424</f>
        <v>0</v>
      </c>
      <c r="L550" s="114">
        <f>'ЕФЕКТИВНІСТЬ 2018 рік'!V424</f>
        <v>0</v>
      </c>
      <c r="M550" s="23">
        <f>'ЕФЕКТИВНІСТЬ 2018 рік'!W424</f>
        <v>0</v>
      </c>
      <c r="N550" s="17" t="str">
        <f>'ЕФЕКТИВНІСТЬ 2018 рік'!X424</f>
        <v>ВА</v>
      </c>
    </row>
    <row r="551" spans="2:14" outlineLevel="2" x14ac:dyDescent="0.25">
      <c r="B551" s="2">
        <f>'ЕФЕКТИВНІСТЬ 2018 рік'!B425</f>
        <v>388</v>
      </c>
      <c r="C551" s="196" t="str">
        <f>'ЕФЕКТИВНІСТЬ 2018 рік'!C425</f>
        <v>Чорнухинський районний суд Полтавської області</v>
      </c>
      <c r="E551" s="189">
        <f>'ЕФЕКТИВНІСТЬ 2018 рік'!K425</f>
        <v>4287</v>
      </c>
      <c r="F551" s="190">
        <f>'ЕФЕКТИВНІСТЬ 2018 рік'!E425</f>
        <v>121.48</v>
      </c>
      <c r="G551" s="189">
        <f>'ЕФЕКТИВНІСТЬ 2018 рік'!N425</f>
        <v>1.516</v>
      </c>
      <c r="H551" s="64">
        <f>'ЕФЕКТИВНІСТЬ 2018 рік'!R425</f>
        <v>-2.74</v>
      </c>
      <c r="I551" s="64">
        <f>'ЕФЕКТИВНІСТЬ 2018 рік'!Q425</f>
        <v>-3.59</v>
      </c>
      <c r="K551" s="23">
        <f>'ЕФЕКТИВНІСТЬ 2018 рік'!U425</f>
        <v>0</v>
      </c>
      <c r="L551" s="114">
        <f>'ЕФЕКТИВНІСТЬ 2018 рік'!V425</f>
        <v>0</v>
      </c>
      <c r="M551" s="23" t="str">
        <f>'ЕФЕКТИВНІСТЬ 2018 рік'!W425</f>
        <v>ВВ</v>
      </c>
      <c r="N551" s="17">
        <f>'ЕФЕКТИВНІСТЬ 2018 рік'!X425</f>
        <v>0</v>
      </c>
    </row>
    <row r="552" spans="2:14" outlineLevel="2" x14ac:dyDescent="0.25">
      <c r="B552" s="2">
        <f>'ЕФЕКТИВНІСТЬ 2018 рік'!B426</f>
        <v>389</v>
      </c>
      <c r="C552" s="196" t="str">
        <f>'ЕФЕКТИВНІСТЬ 2018 рік'!C426</f>
        <v>Чутівський районний суд Полтавської області</v>
      </c>
      <c r="E552" s="189">
        <f>'ЕФЕКТИВНІСТЬ 2018 рік'!K426</f>
        <v>6000.7</v>
      </c>
      <c r="F552" s="190">
        <f>'ЕФЕКТИВНІСТЬ 2018 рік'!E426</f>
        <v>344.56</v>
      </c>
      <c r="G552" s="189">
        <f>'ЕФЕКТИВНІСТЬ 2018 рік'!N426</f>
        <v>2.992</v>
      </c>
      <c r="H552" s="64">
        <f>'ЕФЕКТИВНІСТЬ 2018 рік'!R426</f>
        <v>-0.94</v>
      </c>
      <c r="I552" s="64">
        <f>'ЕФЕКТИВНІСТЬ 2018 рік'!Q426</f>
        <v>-1.01</v>
      </c>
      <c r="K552" s="23">
        <f>'ЕФЕКТИВНІСТЬ 2018 рік'!U426</f>
        <v>0</v>
      </c>
      <c r="L552" s="114">
        <f>'ЕФЕКТИВНІСТЬ 2018 рік'!V426</f>
        <v>0</v>
      </c>
      <c r="M552" s="23" t="str">
        <f>'ЕФЕКТИВНІСТЬ 2018 рік'!W426</f>
        <v>ВВ</v>
      </c>
      <c r="N552" s="17">
        <f>'ЕФЕКТИВНІСТЬ 2018 рік'!X426</f>
        <v>0</v>
      </c>
    </row>
    <row r="553" spans="2:14" outlineLevel="2" x14ac:dyDescent="0.25">
      <c r="B553" s="2">
        <f>'ЕФЕКТИВНІСТЬ 2018 рік'!B427</f>
        <v>390</v>
      </c>
      <c r="C553" s="196" t="str">
        <f>'ЕФЕКТИВНІСТЬ 2018 рік'!C427</f>
        <v>Шишацький районний суд Полтавської області</v>
      </c>
      <c r="E553" s="189">
        <f>'ЕФЕКТИВНІСТЬ 2018 рік'!K427</f>
        <v>6057.8</v>
      </c>
      <c r="F553" s="190">
        <f>'ЕФЕКТИВНІСТЬ 2018 рік'!E427</f>
        <v>310.08999999999997</v>
      </c>
      <c r="G553" s="189">
        <f>'ЕФЕКТИВНІСТЬ 2018 рік'!N427</f>
        <v>3.4</v>
      </c>
      <c r="H553" s="64">
        <f>'ЕФЕКТИВНІСТЬ 2018 рік'!R427</f>
        <v>-1.26</v>
      </c>
      <c r="I553" s="64">
        <f>'ЕФЕКТИВНІСТЬ 2018 рік'!Q427</f>
        <v>-0.5</v>
      </c>
      <c r="K553" s="23">
        <f>'ЕФЕКТИВНІСТЬ 2018 рік'!U427</f>
        <v>0</v>
      </c>
      <c r="L553" s="114">
        <f>'ЕФЕКТИВНІСТЬ 2018 рік'!V427</f>
        <v>0</v>
      </c>
      <c r="M553" s="23" t="str">
        <f>'ЕФЕКТИВНІСТЬ 2018 рік'!W427</f>
        <v>ВВ</v>
      </c>
      <c r="N553" s="17">
        <f>'ЕФЕКТИВНІСТЬ 2018 рік'!X427</f>
        <v>0</v>
      </c>
    </row>
    <row r="554" spans="2:14" ht="24" customHeight="1" outlineLevel="2" x14ac:dyDescent="0.25">
      <c r="B554" s="126"/>
      <c r="C554" s="220" t="s">
        <v>803</v>
      </c>
      <c r="D554" s="220"/>
      <c r="E554" s="220"/>
      <c r="F554" s="220"/>
      <c r="G554" s="220"/>
      <c r="H554" s="153"/>
      <c r="I554" s="153"/>
      <c r="K554" s="157"/>
      <c r="L554" s="155"/>
      <c r="M554" s="157"/>
      <c r="N554" s="128"/>
    </row>
    <row r="555" spans="2:14" x14ac:dyDescent="0.25">
      <c r="C555" s="206" t="s">
        <v>709</v>
      </c>
      <c r="E555" s="77"/>
      <c r="F555" s="77"/>
      <c r="G555" s="77"/>
      <c r="H555" s="77"/>
      <c r="I555" s="77"/>
      <c r="K555" s="77"/>
      <c r="L555" s="77"/>
      <c r="M555" s="77"/>
      <c r="N555" s="77"/>
    </row>
    <row r="556" spans="2:14" ht="21" customHeight="1" outlineLevel="1" x14ac:dyDescent="0.25">
      <c r="B556" s="2">
        <f>'ЕФЕКТИВНІСТЬ 2018 рік'!B428</f>
        <v>391</v>
      </c>
      <c r="C556" s="196" t="str">
        <f>'ЕФЕКТИВНІСТЬ 2018 рік'!C428</f>
        <v>Березнівський районний суд Рівненської області</v>
      </c>
      <c r="E556" s="189">
        <f>'ЕФЕКТИВНІСТЬ 2018 рік'!K428</f>
        <v>6207.4</v>
      </c>
      <c r="F556" s="190">
        <f>'ЕФЕКТИВНІСТЬ 2018 рік'!E428</f>
        <v>456.6</v>
      </c>
      <c r="G556" s="189">
        <f>'ЕФЕКТИВНІСТЬ 2018 рік'!N428</f>
        <v>2.94</v>
      </c>
      <c r="H556" s="64">
        <f>'ЕФЕКТИВНІСТЬ 2018 рік'!R428</f>
        <v>-0.38</v>
      </c>
      <c r="I556" s="64">
        <f>'ЕФЕКТИВНІСТЬ 2018 рік'!Q428</f>
        <v>-0.86</v>
      </c>
      <c r="K556" s="23">
        <f>'ЕФЕКТИВНІСТЬ 2018 рік'!U428</f>
        <v>0</v>
      </c>
      <c r="L556" s="114">
        <f>'ЕФЕКТИВНІСТЬ 2018 рік'!V428</f>
        <v>0</v>
      </c>
      <c r="M556" s="23" t="str">
        <f>'ЕФЕКТИВНІСТЬ 2018 рік'!W428</f>
        <v>ВВ</v>
      </c>
      <c r="N556" s="17">
        <f>'ЕФЕКТИВНІСТЬ 2018 рік'!X428</f>
        <v>0</v>
      </c>
    </row>
    <row r="557" spans="2:14" ht="21" customHeight="1" outlineLevel="1" x14ac:dyDescent="0.25">
      <c r="B557" s="2">
        <f>'ЕФЕКТИВНІСТЬ 2018 рік'!B429</f>
        <v>392</v>
      </c>
      <c r="C557" s="196" t="str">
        <f>'ЕФЕКТИВНІСТЬ 2018 рік'!C429</f>
        <v>Володимирецький районний суд Рівненської області</v>
      </c>
      <c r="E557" s="189">
        <f>'ЕФЕКТИВНІСТЬ 2018 рік'!K429</f>
        <v>6785.8</v>
      </c>
      <c r="F557" s="190">
        <f>'ЕФЕКТИВНІСТЬ 2018 рік'!E429</f>
        <v>534.08000000000004</v>
      </c>
      <c r="G557" s="189">
        <f>'ЕФЕКТИВНІСТЬ 2018 рік'!N429</f>
        <v>3.98</v>
      </c>
      <c r="H557" s="64">
        <f>'ЕФЕКТИВНІСТЬ 2018 рік'!R429</f>
        <v>-0.41000000000000003</v>
      </c>
      <c r="I557" s="64">
        <f>'ЕФЕКТИВНІСТЬ 2018 рік'!Q429</f>
        <v>-0.43999999999999995</v>
      </c>
      <c r="K557" s="23">
        <f>'ЕФЕКТИВНІСТЬ 2018 рік'!U429</f>
        <v>0</v>
      </c>
      <c r="L557" s="114">
        <f>'ЕФЕКТИВНІСТЬ 2018 рік'!V429</f>
        <v>0</v>
      </c>
      <c r="M557" s="23" t="str">
        <f>'ЕФЕКТИВНІСТЬ 2018 рік'!W429</f>
        <v>ВВ</v>
      </c>
      <c r="N557" s="17">
        <f>'ЕФЕКТИВНІСТЬ 2018 рік'!X429</f>
        <v>0</v>
      </c>
    </row>
    <row r="558" spans="2:14" ht="21" customHeight="1" outlineLevel="1" x14ac:dyDescent="0.25">
      <c r="B558" s="2">
        <f>'ЕФЕКТИВНІСТЬ 2018 рік'!B430</f>
        <v>393</v>
      </c>
      <c r="C558" s="196" t="str">
        <f>'ЕФЕКТИВНІСТЬ 2018 рік'!C430</f>
        <v>Гощанський районний суд Рівненської області</v>
      </c>
      <c r="E558" s="189">
        <f>'ЕФЕКТИВНІСТЬ 2018 рік'!K430</f>
        <v>2654.1</v>
      </c>
      <c r="F558" s="190">
        <f>'ЕФЕКТИВНІСТЬ 2018 рік'!E430</f>
        <v>166.66</v>
      </c>
      <c r="G558" s="189">
        <f>'ЕФЕКТИВНІСТЬ 2018 рік'!N430</f>
        <v>0.97</v>
      </c>
      <c r="H558" s="64">
        <f>'ЕФЕКТИВНІСТЬ 2018 рік'!R430</f>
        <v>0.94</v>
      </c>
      <c r="I558" s="64">
        <f>'ЕФЕКТИВНІСТЬ 2018 рік'!Q430</f>
        <v>-2.42</v>
      </c>
      <c r="K558" s="23">
        <f>'ЕФЕКТИВНІСТЬ 2018 рік'!U430</f>
        <v>0</v>
      </c>
      <c r="L558" s="114">
        <f>'ЕФЕКТИВНІСТЬ 2018 рік'!V430</f>
        <v>0</v>
      </c>
      <c r="M558" s="23">
        <f>'ЕФЕКТИВНІСТЬ 2018 рік'!W430</f>
        <v>0</v>
      </c>
      <c r="N558" s="17" t="str">
        <f>'ЕФЕКТИВНІСТЬ 2018 рік'!X430</f>
        <v>ВА</v>
      </c>
    </row>
    <row r="559" spans="2:14" ht="21" customHeight="1" outlineLevel="1" x14ac:dyDescent="0.25">
      <c r="B559" s="2">
        <f>'ЕФЕКТИВНІСТЬ 2018 рік'!B431</f>
        <v>394</v>
      </c>
      <c r="C559" s="196" t="str">
        <f>'ЕФЕКТИВНІСТЬ 2018 рік'!C431</f>
        <v>Демидівський районний суд Рівненської області</v>
      </c>
      <c r="E559" s="189">
        <f>'ЕФЕКТИВНІСТЬ 2018 рік'!K431</f>
        <v>4497</v>
      </c>
      <c r="F559" s="190">
        <f>'ЕФЕКТИВНІСТЬ 2018 рік'!E431</f>
        <v>151.32</v>
      </c>
      <c r="G559" s="189">
        <f>'ЕФЕКТИВНІСТЬ 2018 рік'!N431</f>
        <v>2.72</v>
      </c>
      <c r="H559" s="64">
        <f>'ЕФЕКТИВНІСТЬ 2018 рік'!R431</f>
        <v>-2.37</v>
      </c>
      <c r="I559" s="64">
        <f>'ЕФЕКТИВНІСТЬ 2018 рік'!Q431</f>
        <v>-1.48</v>
      </c>
      <c r="K559" s="23">
        <f>'ЕФЕКТИВНІСТЬ 2018 рік'!U431</f>
        <v>0</v>
      </c>
      <c r="L559" s="114">
        <f>'ЕФЕКТИВНІСТЬ 2018 рік'!V431</f>
        <v>0</v>
      </c>
      <c r="M559" s="23" t="str">
        <f>'ЕФЕКТИВНІСТЬ 2018 рік'!W431</f>
        <v>ВВ</v>
      </c>
      <c r="N559" s="17">
        <f>'ЕФЕКТИВНІСТЬ 2018 рік'!X431</f>
        <v>0</v>
      </c>
    </row>
    <row r="560" spans="2:14" ht="21" customHeight="1" outlineLevel="1" x14ac:dyDescent="0.25">
      <c r="B560" s="2">
        <f>'ЕФЕКТИВНІСТЬ 2018 рік'!B432</f>
        <v>395</v>
      </c>
      <c r="C560" s="196" t="str">
        <f>'ЕФЕКТИВНІСТЬ 2018 рік'!C432</f>
        <v>Дубенський міськрайонний суд Рівненської області</v>
      </c>
      <c r="E560" s="189">
        <f>'ЕФЕКТИВНІСТЬ 2018 рік'!K432</f>
        <v>8886.6</v>
      </c>
      <c r="F560" s="190">
        <f>'ЕФЕКТИВНІСТЬ 2018 рік'!E432</f>
        <v>1475.96</v>
      </c>
      <c r="G560" s="189">
        <f>'ЕФЕКТИВНІСТЬ 2018 рік'!N432</f>
        <v>2.72</v>
      </c>
      <c r="H560" s="64">
        <f>'ЕФЕКТИВНІСТЬ 2018 рік'!R432</f>
        <v>2.4300000000000002</v>
      </c>
      <c r="I560" s="64">
        <f>'ЕФЕКТИВНІСТЬ 2018 рік'!Q432</f>
        <v>3.999999999999998E-2</v>
      </c>
      <c r="K560" s="23">
        <f>'ЕФЕКТИВНІСТЬ 2018 рік'!U432</f>
        <v>0</v>
      </c>
      <c r="L560" s="114" t="str">
        <f>'ЕФЕКТИВНІСТЬ 2018 рік'!V432</f>
        <v>АА</v>
      </c>
      <c r="M560" s="23">
        <f>'ЕФЕКТИВНІСТЬ 2018 рік'!W432</f>
        <v>0</v>
      </c>
      <c r="N560" s="17">
        <f>'ЕФЕКТИВНІСТЬ 2018 рік'!X432</f>
        <v>0</v>
      </c>
    </row>
    <row r="561" spans="2:14" ht="21" customHeight="1" outlineLevel="1" x14ac:dyDescent="0.25">
      <c r="B561" s="2">
        <f>'ЕФЕКТИВНІСТЬ 2018 рік'!B433</f>
        <v>396</v>
      </c>
      <c r="C561" s="196" t="str">
        <f>'ЕФЕКТИВНІСТЬ 2018 рік'!C433</f>
        <v>Дубровицький районний суд Рівненської області</v>
      </c>
      <c r="E561" s="189">
        <f>'ЕФЕКТИВНІСТЬ 2018 рік'!K433</f>
        <v>4559.2</v>
      </c>
      <c r="F561" s="190">
        <f>'ЕФЕКТИВНІСТЬ 2018 рік'!E433</f>
        <v>328.47</v>
      </c>
      <c r="G561" s="189">
        <f>'ЕФЕКТИВНІСТЬ 2018 рік'!N433</f>
        <v>2.93</v>
      </c>
      <c r="H561" s="64">
        <f>'ЕФЕКТИВНІСТЬ 2018 рік'!R433</f>
        <v>-0.64</v>
      </c>
      <c r="I561" s="64">
        <f>'ЕФЕКТИВНІСТЬ 2018 рік'!Q433</f>
        <v>-2.75</v>
      </c>
      <c r="K561" s="23">
        <f>'ЕФЕКТИВНІСТЬ 2018 рік'!U433</f>
        <v>0</v>
      </c>
      <c r="L561" s="114">
        <f>'ЕФЕКТИВНІСТЬ 2018 рік'!V433</f>
        <v>0</v>
      </c>
      <c r="M561" s="23" t="str">
        <f>'ЕФЕКТИВНІСТЬ 2018 рік'!W433</f>
        <v>ВВ</v>
      </c>
      <c r="N561" s="17">
        <f>'ЕФЕКТИВНІСТЬ 2018 рік'!X433</f>
        <v>0</v>
      </c>
    </row>
    <row r="562" spans="2:14" ht="21" customHeight="1" outlineLevel="1" x14ac:dyDescent="0.25">
      <c r="B562" s="2">
        <f>'ЕФЕКТИВНІСТЬ 2018 рік'!B434</f>
        <v>397</v>
      </c>
      <c r="C562" s="196" t="str">
        <f>'ЕФЕКТИВНІСТЬ 2018 рік'!C434</f>
        <v>Зарічненський районний суд Рівненської області</v>
      </c>
      <c r="E562" s="189">
        <f>'ЕФЕКТИВНІСТЬ 2018 рік'!K434</f>
        <v>5923.4</v>
      </c>
      <c r="F562" s="190">
        <f>'ЕФЕКТИВНІСТЬ 2018 рік'!E434</f>
        <v>413.21</v>
      </c>
      <c r="G562" s="189">
        <f>'ЕФЕКТИВНІСТЬ 2018 рік'!N434</f>
        <v>3.92</v>
      </c>
      <c r="H562" s="64">
        <f>'ЕФЕКТИВНІСТЬ 2018 рік'!R434</f>
        <v>-0.72</v>
      </c>
      <c r="I562" s="64">
        <f>'ЕФЕКТИВНІСТЬ 2018 рік'!Q434</f>
        <v>0.2</v>
      </c>
      <c r="K562" s="23" t="str">
        <f>'ЕФЕКТИВНІСТЬ 2018 рік'!U434</f>
        <v>АВ</v>
      </c>
      <c r="L562" s="114">
        <f>'ЕФЕКТИВНІСТЬ 2018 рік'!V434</f>
        <v>0</v>
      </c>
      <c r="M562" s="23">
        <f>'ЕФЕКТИВНІСТЬ 2018 рік'!W434</f>
        <v>0</v>
      </c>
      <c r="N562" s="17">
        <f>'ЕФЕКТИВНІСТЬ 2018 рік'!X434</f>
        <v>0</v>
      </c>
    </row>
    <row r="563" spans="2:14" ht="21" customHeight="1" outlineLevel="1" x14ac:dyDescent="0.25">
      <c r="B563" s="2">
        <f>'ЕФЕКТИВНІСТЬ 2018 рік'!B435</f>
        <v>398</v>
      </c>
      <c r="C563" s="196" t="str">
        <f>'ЕФЕКТИВНІСТЬ 2018 рік'!C435</f>
        <v>Здолбунівський районний суд Рівненської області</v>
      </c>
      <c r="E563" s="189">
        <f>'ЕФЕКТИВНІСТЬ 2018 рік'!K435</f>
        <v>9155.9</v>
      </c>
      <c r="F563" s="190">
        <f>'ЕФЕКТИВНІСТЬ 2018 рік'!E435</f>
        <v>757.41</v>
      </c>
      <c r="G563" s="189">
        <f>'ЕФЕКТИВНІСТЬ 2018 рік'!N435</f>
        <v>5.49</v>
      </c>
      <c r="H563" s="64">
        <f>'ЕФЕКТИВНІСТЬ 2018 рік'!R435</f>
        <v>-0.33999999999999997</v>
      </c>
      <c r="I563" s="64">
        <f>'ЕФЕКТИВНІСТЬ 2018 рік'!Q435</f>
        <v>-1.08</v>
      </c>
      <c r="K563" s="23">
        <f>'ЕФЕКТИВНІСТЬ 2018 рік'!U435</f>
        <v>0</v>
      </c>
      <c r="L563" s="114">
        <f>'ЕФЕКТИВНІСТЬ 2018 рік'!V435</f>
        <v>0</v>
      </c>
      <c r="M563" s="23" t="str">
        <f>'ЕФЕКТИВНІСТЬ 2018 рік'!W435</f>
        <v>ВВ</v>
      </c>
      <c r="N563" s="17">
        <f>'ЕФЕКТИВНІСТЬ 2018 рік'!X435</f>
        <v>0</v>
      </c>
    </row>
    <row r="564" spans="2:14" ht="21" customHeight="1" outlineLevel="1" x14ac:dyDescent="0.25">
      <c r="B564" s="2">
        <f>'ЕФЕКТИВНІСТЬ 2018 рік'!B436</f>
        <v>399</v>
      </c>
      <c r="C564" s="196" t="str">
        <f>'ЕФЕКТИВНІСТЬ 2018 рік'!C436</f>
        <v>Корецький районний суд Рівненської області</v>
      </c>
      <c r="E564" s="189">
        <f>'ЕФЕКТИВНІСТЬ 2018 рік'!K436</f>
        <v>6690.2</v>
      </c>
      <c r="F564" s="190">
        <f>'ЕФЕКТИВНІСТЬ 2018 рік'!E436</f>
        <v>412.44</v>
      </c>
      <c r="G564" s="189">
        <f>'ЕФЕКТИВНІСТЬ 2018 рік'!N436</f>
        <v>4</v>
      </c>
      <c r="H564" s="64">
        <f>'ЕФЕКТИВНІСТЬ 2018 рік'!R436</f>
        <v>-0.9</v>
      </c>
      <c r="I564" s="64">
        <f>'ЕФЕКТИВНІСТЬ 2018 рік'!Q436</f>
        <v>-1.08</v>
      </c>
      <c r="K564" s="23">
        <f>'ЕФЕКТИВНІСТЬ 2018 рік'!U436</f>
        <v>0</v>
      </c>
      <c r="L564" s="114">
        <f>'ЕФЕКТИВНІСТЬ 2018 рік'!V436</f>
        <v>0</v>
      </c>
      <c r="M564" s="23" t="str">
        <f>'ЕФЕКТИВНІСТЬ 2018 рік'!W436</f>
        <v>ВВ</v>
      </c>
      <c r="N564" s="17">
        <f>'ЕФЕКТИВНІСТЬ 2018 рік'!X436</f>
        <v>0</v>
      </c>
    </row>
    <row r="565" spans="2:14" ht="21" customHeight="1" outlineLevel="1" x14ac:dyDescent="0.25">
      <c r="B565" s="2">
        <f>'ЕФЕКТИВНІСТЬ 2018 рік'!B437</f>
        <v>400</v>
      </c>
      <c r="C565" s="196" t="str">
        <f>'ЕФЕКТИВНІСТЬ 2018 рік'!C437</f>
        <v>Костопільський районний суд Рівненської області</v>
      </c>
      <c r="E565" s="189">
        <f>'ЕФЕКТИВНІСТЬ 2018 рік'!K437</f>
        <v>6799.4</v>
      </c>
      <c r="F565" s="190">
        <f>'ЕФЕКТИВНІСТЬ 2018 рік'!E437</f>
        <v>624.37</v>
      </c>
      <c r="G565" s="189">
        <f>'ЕФЕКТИВНІСТЬ 2018 рік'!N437</f>
        <v>3.99</v>
      </c>
      <c r="H565" s="64">
        <f>'ЕФЕКТИВНІСТЬ 2018 рік'!R437</f>
        <v>-0.13</v>
      </c>
      <c r="I565" s="64">
        <f>'ЕФЕКТИВНІСТЬ 2018 рік'!Q437</f>
        <v>-0.67</v>
      </c>
      <c r="K565" s="23">
        <f>'ЕФЕКТИВНІСТЬ 2018 рік'!U437</f>
        <v>0</v>
      </c>
      <c r="L565" s="114">
        <f>'ЕФЕКТИВНІСТЬ 2018 рік'!V437</f>
        <v>0</v>
      </c>
      <c r="M565" s="23" t="str">
        <f>'ЕФЕКТИВНІСТЬ 2018 рік'!W437</f>
        <v>ВВ</v>
      </c>
      <c r="N565" s="17">
        <f>'ЕФЕКТИВНІСТЬ 2018 рік'!X437</f>
        <v>0</v>
      </c>
    </row>
    <row r="566" spans="2:14" ht="21" customHeight="1" outlineLevel="1" x14ac:dyDescent="0.25">
      <c r="B566" s="2">
        <f>'ЕФЕКТИВНІСТЬ 2018 рік'!B438</f>
        <v>401</v>
      </c>
      <c r="C566" s="196" t="str">
        <f>'ЕФЕКТИВНІСТЬ 2018 рік'!C438</f>
        <v>Кузнецовський міський суд Рівненської області</v>
      </c>
      <c r="E566" s="189">
        <f>'ЕФЕКТИВНІСТЬ 2018 рік'!K438</f>
        <v>8556.4</v>
      </c>
      <c r="F566" s="190">
        <f>'ЕФЕКТИВНІСТЬ 2018 рік'!E438</f>
        <v>841.4</v>
      </c>
      <c r="G566" s="189">
        <f>'ЕФЕКТИВНІСТЬ 2018 рік'!N438</f>
        <v>5.74</v>
      </c>
      <c r="H566" s="64">
        <f>'ЕФЕКТИВНІСТЬ 2018 рік'!R438</f>
        <v>-0.12000000000000001</v>
      </c>
      <c r="I566" s="64">
        <f>'ЕФЕКТИВНІСТЬ 2018 рік'!Q438</f>
        <v>-0.18999999999999997</v>
      </c>
      <c r="K566" s="23">
        <f>'ЕФЕКТИВНІСТЬ 2018 рік'!U438</f>
        <v>0</v>
      </c>
      <c r="L566" s="114">
        <f>'ЕФЕКТИВНІСТЬ 2018 рік'!V438</f>
        <v>0</v>
      </c>
      <c r="M566" s="23" t="str">
        <f>'ЕФЕКТИВНІСТЬ 2018 рік'!W438</f>
        <v>ВВ</v>
      </c>
      <c r="N566" s="17">
        <f>'ЕФЕКТИВНІСТЬ 2018 рік'!X438</f>
        <v>0</v>
      </c>
    </row>
    <row r="567" spans="2:14" ht="21" customHeight="1" outlineLevel="1" x14ac:dyDescent="0.25">
      <c r="B567" s="2">
        <f>'ЕФЕКТИВНІСТЬ 2018 рік'!B439</f>
        <v>402</v>
      </c>
      <c r="C567" s="196" t="str">
        <f>'ЕФЕКТИВНІСТЬ 2018 рік'!C439</f>
        <v>Млинівський районний суд Рівненської області</v>
      </c>
      <c r="E567" s="189">
        <f>'ЕФЕКТИВНІСТЬ 2018 рік'!K439</f>
        <v>6574.7</v>
      </c>
      <c r="F567" s="190">
        <f>'ЕФЕКТИВНІСТЬ 2018 рік'!E439</f>
        <v>334.04</v>
      </c>
      <c r="G567" s="189">
        <f>'ЕФЕКТИВНІСТЬ 2018 рік'!N439</f>
        <v>3.72</v>
      </c>
      <c r="H567" s="64">
        <f>'ЕФЕКТИВНІСТЬ 2018 рік'!R439</f>
        <v>-1.28</v>
      </c>
      <c r="I567" s="64">
        <f>'ЕФЕКТИВНІСТЬ 2018 рік'!Q439</f>
        <v>-2.27</v>
      </c>
      <c r="K567" s="23">
        <f>'ЕФЕКТИВНІСТЬ 2018 рік'!U439</f>
        <v>0</v>
      </c>
      <c r="L567" s="114">
        <f>'ЕФЕКТИВНІСТЬ 2018 рік'!V439</f>
        <v>0</v>
      </c>
      <c r="M567" s="23" t="str">
        <f>'ЕФЕКТИВНІСТЬ 2018 рік'!W439</f>
        <v>ВВ</v>
      </c>
      <c r="N567" s="17">
        <f>'ЕФЕКТИВНІСТЬ 2018 рік'!X439</f>
        <v>0</v>
      </c>
    </row>
    <row r="568" spans="2:14" ht="21" customHeight="1" outlineLevel="1" x14ac:dyDescent="0.25">
      <c r="B568" s="2">
        <f>'ЕФЕКТИВНІСТЬ 2018 рік'!B440</f>
        <v>403</v>
      </c>
      <c r="C568" s="196" t="str">
        <f>'ЕФЕКТИВНІСТЬ 2018 рік'!C440</f>
        <v>Острозький районний суд Рівненської області</v>
      </c>
      <c r="E568" s="189">
        <f>'ЕФЕКТИВНІСТЬ 2018 рік'!K440</f>
        <v>5760.74</v>
      </c>
      <c r="F568" s="190">
        <f>'ЕФЕКТИВНІСТЬ 2018 рік'!E440</f>
        <v>314.19</v>
      </c>
      <c r="G568" s="189">
        <f>'ЕФЕКТИВНІСТЬ 2018 рік'!N440</f>
        <v>1.97</v>
      </c>
      <c r="H568" s="64">
        <f>'ЕФЕКТИВНІСТЬ 2018 рік'!R440</f>
        <v>-0.78</v>
      </c>
      <c r="I568" s="64">
        <f>'ЕФЕКТИВНІСТЬ 2018 рік'!Q440</f>
        <v>-1.19</v>
      </c>
      <c r="K568" s="23">
        <f>'ЕФЕКТИВНІСТЬ 2018 рік'!U440</f>
        <v>0</v>
      </c>
      <c r="L568" s="114">
        <f>'ЕФЕКТИВНІСТЬ 2018 рік'!V440</f>
        <v>0</v>
      </c>
      <c r="M568" s="23" t="str">
        <f>'ЕФЕКТИВНІСТЬ 2018 рік'!W440</f>
        <v>ВВ</v>
      </c>
      <c r="N568" s="17">
        <f>'ЕФЕКТИВНІСТЬ 2018 рік'!X440</f>
        <v>0</v>
      </c>
    </row>
    <row r="569" spans="2:14" ht="21" customHeight="1" outlineLevel="1" x14ac:dyDescent="0.25">
      <c r="B569" s="2">
        <f>'ЕФЕКТИВНІСТЬ 2018 рік'!B441</f>
        <v>404</v>
      </c>
      <c r="C569" s="196" t="str">
        <f>'ЕФЕКТИВНІСТЬ 2018 рік'!C441</f>
        <v>Радивилівський районний суд Рівненської області</v>
      </c>
      <c r="E569" s="189">
        <f>'ЕФЕКТИВНІСТЬ 2018 рік'!K441</f>
        <v>3690</v>
      </c>
      <c r="F569" s="190">
        <f>'ЕФЕКТИВНІСТЬ 2018 рік'!E441</f>
        <v>593.21</v>
      </c>
      <c r="G569" s="189">
        <f>'ЕФЕКТИВНІСТЬ 2018 рік'!N441</f>
        <v>0.98</v>
      </c>
      <c r="H569" s="64">
        <f>'ЕФЕКТИВНІСТЬ 2018 рік'!R441</f>
        <v>2.75</v>
      </c>
      <c r="I569" s="64">
        <f>'ЕФЕКТИВНІСТЬ 2018 рік'!Q441</f>
        <v>-0.74</v>
      </c>
      <c r="K569" s="23">
        <f>'ЕФЕКТИВНІСТЬ 2018 рік'!U441</f>
        <v>0</v>
      </c>
      <c r="L569" s="114">
        <f>'ЕФЕКТИВНІСТЬ 2018 рік'!V441</f>
        <v>0</v>
      </c>
      <c r="M569" s="23">
        <f>'ЕФЕКТИВНІСТЬ 2018 рік'!W441</f>
        <v>0</v>
      </c>
      <c r="N569" s="17" t="str">
        <f>'ЕФЕКТИВНІСТЬ 2018 рік'!X441</f>
        <v>ВА</v>
      </c>
    </row>
    <row r="570" spans="2:14" ht="21" customHeight="1" outlineLevel="1" x14ac:dyDescent="0.25">
      <c r="B570" s="2">
        <f>'ЕФЕКТИВНІСТЬ 2018 рік'!B442</f>
        <v>405</v>
      </c>
      <c r="C570" s="196" t="str">
        <f>'ЕФЕКТИВНІСТЬ 2018 рік'!C442</f>
        <v>Рівненський міський суд Рівненської області</v>
      </c>
      <c r="E570" s="189">
        <f>'ЕФЕКТИВНІСТЬ 2018 рік'!K442</f>
        <v>29138.5</v>
      </c>
      <c r="F570" s="190">
        <f>'ЕФЕКТИВНІСТЬ 2018 рік'!E442</f>
        <v>4447.42</v>
      </c>
      <c r="G570" s="189">
        <f>'ЕФЕКТИВНІСТЬ 2018 рік'!N442</f>
        <v>20.87</v>
      </c>
      <c r="H570" s="64">
        <f>'ЕФЕКТИВНІСТЬ 2018 рік'!R442</f>
        <v>0.56999999999999995</v>
      </c>
      <c r="I570" s="64">
        <f>'ЕФЕКТИВНІСТЬ 2018 рік'!Q442</f>
        <v>-0.75</v>
      </c>
      <c r="K570" s="23">
        <f>'ЕФЕКТИВНІСТЬ 2018 рік'!U442</f>
        <v>0</v>
      </c>
      <c r="L570" s="114">
        <f>'ЕФЕКТИВНІСТЬ 2018 рік'!V442</f>
        <v>0</v>
      </c>
      <c r="M570" s="23">
        <f>'ЕФЕКТИВНІСТЬ 2018 рік'!W442</f>
        <v>0</v>
      </c>
      <c r="N570" s="17" t="str">
        <f>'ЕФЕКТИВНІСТЬ 2018 рік'!X442</f>
        <v>ВА</v>
      </c>
    </row>
    <row r="571" spans="2:14" ht="21" customHeight="1" outlineLevel="1" x14ac:dyDescent="0.25">
      <c r="B571" s="2">
        <f>'ЕФЕКТИВНІСТЬ 2018 рік'!B443</f>
        <v>406</v>
      </c>
      <c r="C571" s="196" t="str">
        <f>'ЕФЕКТИВНІСТЬ 2018 рік'!C443</f>
        <v>Рівненський районний суд Рівненської області</v>
      </c>
      <c r="E571" s="189">
        <f>'ЕФЕКТИВНІСТЬ 2018 рік'!K443</f>
        <v>12124.6</v>
      </c>
      <c r="F571" s="190">
        <f>'ЕФЕКТИВНІСТЬ 2018 рік'!E443</f>
        <v>1135.51</v>
      </c>
      <c r="G571" s="189">
        <f>'ЕФЕКТИВНІСТЬ 2018 рік'!N443</f>
        <v>8.32</v>
      </c>
      <c r="H571" s="64">
        <f>'ЕФЕКТИВНІСТЬ 2018 рік'!R443</f>
        <v>-0.22</v>
      </c>
      <c r="I571" s="64">
        <f>'ЕФЕКТИВНІСТЬ 2018 рік'!Q443</f>
        <v>-0.94</v>
      </c>
      <c r="K571" s="23">
        <f>'ЕФЕКТИВНІСТЬ 2018 рік'!U443</f>
        <v>0</v>
      </c>
      <c r="L571" s="114">
        <f>'ЕФЕКТИВНІСТЬ 2018 рік'!V443</f>
        <v>0</v>
      </c>
      <c r="M571" s="23" t="str">
        <f>'ЕФЕКТИВНІСТЬ 2018 рік'!W443</f>
        <v>ВВ</v>
      </c>
      <c r="N571" s="17">
        <f>'ЕФЕКТИВНІСТЬ 2018 рік'!X443</f>
        <v>0</v>
      </c>
    </row>
    <row r="572" spans="2:14" ht="21" customHeight="1" outlineLevel="1" x14ac:dyDescent="0.25">
      <c r="B572" s="2">
        <f>'ЕФЕКТИВНІСТЬ 2018 рік'!B444</f>
        <v>407</v>
      </c>
      <c r="C572" s="196" t="str">
        <f>'ЕФЕКТИВНІСТЬ 2018 рік'!C444</f>
        <v>Рокитнівський районний  суд Рівненської області</v>
      </c>
      <c r="E572" s="189">
        <f>'ЕФЕКТИВНІСТЬ 2018 рік'!K444</f>
        <v>4696.1000000000004</v>
      </c>
      <c r="F572" s="190">
        <f>'ЕФЕКТИВНІСТЬ 2018 рік'!E444</f>
        <v>328.64</v>
      </c>
      <c r="G572" s="189">
        <f>'ЕФЕКТИВНІСТЬ 2018 рік'!N444</f>
        <v>0.96</v>
      </c>
      <c r="H572" s="64">
        <f>'ЕФЕКТИВНІСТЬ 2018 рік'!R444</f>
        <v>0.58000000000000007</v>
      </c>
      <c r="I572" s="64">
        <f>'ЕФЕКТИВНІСТЬ 2018 рік'!Q444</f>
        <v>-2.5999999999999996</v>
      </c>
      <c r="K572" s="23">
        <f>'ЕФЕКТИВНІСТЬ 2018 рік'!U444</f>
        <v>0</v>
      </c>
      <c r="L572" s="114">
        <f>'ЕФЕКТИВНІСТЬ 2018 рік'!V444</f>
        <v>0</v>
      </c>
      <c r="M572" s="23">
        <f>'ЕФЕКТИВНІСТЬ 2018 рік'!W444</f>
        <v>0</v>
      </c>
      <c r="N572" s="17" t="str">
        <f>'ЕФЕКТИВНІСТЬ 2018 рік'!X444</f>
        <v>ВА</v>
      </c>
    </row>
    <row r="573" spans="2:14" ht="21" customHeight="1" outlineLevel="1" x14ac:dyDescent="0.25">
      <c r="B573" s="2">
        <f>'ЕФЕКТИВНІСТЬ 2018 рік'!B445</f>
        <v>408</v>
      </c>
      <c r="C573" s="196" t="str">
        <f>'ЕФЕКТИВНІСТЬ 2018 рік'!C445</f>
        <v>Сарненський районний суд Рівненської області</v>
      </c>
      <c r="E573" s="189">
        <f>'ЕФЕКТИВНІСТЬ 2018 рік'!K445</f>
        <v>8503.4</v>
      </c>
      <c r="F573" s="190">
        <f>'ЕФЕКТИВНІСТЬ 2018 рік'!E445</f>
        <v>828.72</v>
      </c>
      <c r="G573" s="189">
        <f>'ЕФЕКТИВНІСТЬ 2018 рік'!N445</f>
        <v>4.9400000000000004</v>
      </c>
      <c r="H573" s="64">
        <f>'ЕФЕКТИВНІСТЬ 2018 рік'!R445</f>
        <v>-9.999999999999995E-3</v>
      </c>
      <c r="I573" s="64">
        <f>'ЕФЕКТИВНІСТЬ 2018 рік'!Q445</f>
        <v>-1.23</v>
      </c>
      <c r="K573" s="23">
        <f>'ЕФЕКТИВНІСТЬ 2018 рік'!U445</f>
        <v>0</v>
      </c>
      <c r="L573" s="114">
        <f>'ЕФЕКТИВНІСТЬ 2018 рік'!V445</f>
        <v>0</v>
      </c>
      <c r="M573" s="23" t="str">
        <f>'ЕФЕКТИВНІСТЬ 2018 рік'!W445</f>
        <v>ВВ</v>
      </c>
      <c r="N573" s="17">
        <f>'ЕФЕКТИВНІСТЬ 2018 рік'!X445</f>
        <v>0</v>
      </c>
    </row>
    <row r="574" spans="2:14" ht="21" customHeight="1" outlineLevel="1" x14ac:dyDescent="0.25">
      <c r="B574" s="126"/>
      <c r="C574" s="220" t="s">
        <v>804</v>
      </c>
      <c r="D574" s="220"/>
      <c r="E574" s="220"/>
      <c r="F574" s="220"/>
      <c r="G574" s="195"/>
      <c r="H574" s="153"/>
      <c r="I574" s="153"/>
      <c r="K574" s="157"/>
      <c r="L574" s="155"/>
      <c r="M574" s="157"/>
      <c r="N574" s="128"/>
    </row>
    <row r="575" spans="2:14" x14ac:dyDescent="0.25">
      <c r="C575" s="206" t="s">
        <v>710</v>
      </c>
      <c r="E575" s="77"/>
      <c r="F575" s="77"/>
      <c r="G575" s="77"/>
      <c r="H575" s="77"/>
      <c r="I575" s="77"/>
      <c r="K575" s="77"/>
      <c r="L575" s="77"/>
      <c r="M575" s="77"/>
      <c r="N575" s="77"/>
    </row>
    <row r="576" spans="2:14" ht="18.75" customHeight="1" outlineLevel="1" x14ac:dyDescent="0.25">
      <c r="B576" s="2">
        <f>'ЕФЕКТИВНІСТЬ 2018 рік'!B446</f>
        <v>409</v>
      </c>
      <c r="C576" s="196" t="str">
        <f>'ЕФЕКТИВНІСТЬ 2018 рік'!C446</f>
        <v>Білопільський районний суд Сумської області</v>
      </c>
      <c r="E576" s="189">
        <f>'ЕФЕКТИВНІСТЬ 2018 рік'!K446</f>
        <v>8779.6</v>
      </c>
      <c r="F576" s="190">
        <f>'ЕФЕКТИВНІСТЬ 2018 рік'!E446</f>
        <v>518.23</v>
      </c>
      <c r="G576" s="189">
        <f>'ЕФЕКТИВНІСТЬ 2018 рік'!N446</f>
        <v>4.9480000000000004</v>
      </c>
      <c r="H576" s="64">
        <f>'ЕФЕКТИВНІСТЬ 2018 рік'!R446</f>
        <v>-0.95</v>
      </c>
      <c r="I576" s="64">
        <f>'ЕФЕКТИВНІСТЬ 2018 рік'!Q446</f>
        <v>-0.81</v>
      </c>
      <c r="K576" s="23">
        <f>'ЕФЕКТИВНІСТЬ 2018 рік'!U446</f>
        <v>0</v>
      </c>
      <c r="L576" s="114">
        <f>'ЕФЕКТИВНІСТЬ 2018 рік'!V446</f>
        <v>0</v>
      </c>
      <c r="M576" s="23" t="str">
        <f>'ЕФЕКТИВНІСТЬ 2018 рік'!W446</f>
        <v>ВВ</v>
      </c>
      <c r="N576" s="17">
        <f>'ЕФЕКТИВНІСТЬ 2018 рік'!X446</f>
        <v>0</v>
      </c>
    </row>
    <row r="577" spans="2:14" ht="18.75" customHeight="1" outlineLevel="1" x14ac:dyDescent="0.25">
      <c r="B577" s="2">
        <f>'ЕФЕКТИВНІСТЬ 2018 рік'!B447</f>
        <v>410</v>
      </c>
      <c r="C577" s="196" t="str">
        <f>'ЕФЕКТИВНІСТЬ 2018 рік'!C447</f>
        <v>Буринський районний суд Сумської області</v>
      </c>
      <c r="E577" s="189">
        <f>'ЕФЕКТИВНІСТЬ 2018 рік'!K447</f>
        <v>6102.8</v>
      </c>
      <c r="F577" s="190">
        <f>'ЕФЕКТИВНІСТЬ 2018 рік'!E447</f>
        <v>314.68</v>
      </c>
      <c r="G577" s="189">
        <f>'ЕФЕКТИВНІСТЬ 2018 рік'!N447</f>
        <v>1.276</v>
      </c>
      <c r="H577" s="64">
        <f>'ЕФЕКТИВНІСТЬ 2018 рік'!R447</f>
        <v>-0.4</v>
      </c>
      <c r="I577" s="64">
        <f>'ЕФЕКТИВНІСТЬ 2018 рік'!Q447</f>
        <v>-2.62</v>
      </c>
      <c r="K577" s="23">
        <f>'ЕФЕКТИВНІСТЬ 2018 рік'!U447</f>
        <v>0</v>
      </c>
      <c r="L577" s="114">
        <f>'ЕФЕКТИВНІСТЬ 2018 рік'!V447</f>
        <v>0</v>
      </c>
      <c r="M577" s="23" t="str">
        <f>'ЕФЕКТИВНІСТЬ 2018 рік'!W447</f>
        <v>ВВ</v>
      </c>
      <c r="N577" s="17">
        <f>'ЕФЕКТИВНІСТЬ 2018 рік'!X447</f>
        <v>0</v>
      </c>
    </row>
    <row r="578" spans="2:14" ht="18.75" customHeight="1" outlineLevel="1" x14ac:dyDescent="0.25">
      <c r="B578" s="2">
        <f>'ЕФЕКТИВНІСТЬ 2018 рік'!B448</f>
        <v>411</v>
      </c>
      <c r="C578" s="196" t="str">
        <f>'ЕФЕКТИВНІСТЬ 2018 рік'!C448</f>
        <v>Великописарівський районний суд Сумської області</v>
      </c>
      <c r="E578" s="189">
        <f>'ЕФЕКТИВНІСТЬ 2018 рік'!K448</f>
        <v>6194.7</v>
      </c>
      <c r="F578" s="190">
        <f>'ЕФЕКТИВНІСТЬ 2018 рік'!E448</f>
        <v>852.38</v>
      </c>
      <c r="G578" s="189">
        <f>'ЕФЕКТИВНІСТЬ 2018 рік'!N448</f>
        <v>2.952</v>
      </c>
      <c r="H578" s="64">
        <f>'ЕФЕКТИВНІСТЬ 2018 рік'!R448</f>
        <v>0.91999999999999993</v>
      </c>
      <c r="I578" s="64">
        <f>'ЕФЕКТИВНІСТЬ 2018 рік'!Q448</f>
        <v>0.31000000000000005</v>
      </c>
      <c r="K578" s="23">
        <f>'ЕФЕКТИВНІСТЬ 2018 рік'!U448</f>
        <v>0</v>
      </c>
      <c r="L578" s="114" t="str">
        <f>'ЕФЕКТИВНІСТЬ 2018 рік'!V448</f>
        <v>АА</v>
      </c>
      <c r="M578" s="23">
        <f>'ЕФЕКТИВНІСТЬ 2018 рік'!W448</f>
        <v>0</v>
      </c>
      <c r="N578" s="17">
        <f>'ЕФЕКТИВНІСТЬ 2018 рік'!X448</f>
        <v>0</v>
      </c>
    </row>
    <row r="579" spans="2:14" ht="18.75" customHeight="1" outlineLevel="1" x14ac:dyDescent="0.25">
      <c r="B579" s="2">
        <f>'ЕФЕКТИВНІСТЬ 2018 рік'!B449</f>
        <v>412</v>
      </c>
      <c r="C579" s="196" t="str">
        <f>'ЕФЕКТИВНІСТЬ 2018 рік'!C449</f>
        <v>Глухівський міськрайонний суд Сумської області</v>
      </c>
      <c r="E579" s="189">
        <f>'ЕФЕКТИВНІСТЬ 2018 рік'!K449</f>
        <v>9287.2000000000007</v>
      </c>
      <c r="F579" s="190">
        <f>'ЕФЕКТИВНІСТЬ 2018 рік'!E449</f>
        <v>2118.75</v>
      </c>
      <c r="G579" s="189">
        <f>'ЕФЕКТИВНІСТЬ 2018 рік'!N449</f>
        <v>4.4480000000000004</v>
      </c>
      <c r="H579" s="64">
        <f>'ЕФЕКТИВНІСТЬ 2018 рік'!R449</f>
        <v>2.2000000000000002</v>
      </c>
      <c r="I579" s="64">
        <f>'ЕФЕКТИВНІСТЬ 2018 рік'!Q449</f>
        <v>0.21000000000000008</v>
      </c>
      <c r="K579" s="23">
        <f>'ЕФЕКТИВНІСТЬ 2018 рік'!U449</f>
        <v>0</v>
      </c>
      <c r="L579" s="114" t="str">
        <f>'ЕФЕКТИВНІСТЬ 2018 рік'!V449</f>
        <v>АА</v>
      </c>
      <c r="M579" s="23">
        <f>'ЕФЕКТИВНІСТЬ 2018 рік'!W449</f>
        <v>0</v>
      </c>
      <c r="N579" s="17">
        <f>'ЕФЕКТИВНІСТЬ 2018 рік'!X449</f>
        <v>0</v>
      </c>
    </row>
    <row r="580" spans="2:14" ht="18.75" customHeight="1" outlineLevel="1" x14ac:dyDescent="0.25">
      <c r="B580" s="2">
        <f>'ЕФЕКТИВНІСТЬ 2018 рік'!B450</f>
        <v>413</v>
      </c>
      <c r="C580" s="196" t="str">
        <f>'ЕФЕКТИВНІСТЬ 2018 рік'!C450</f>
        <v>Зарічний районний суд м.Суми</v>
      </c>
      <c r="E580" s="189">
        <f>'ЕФЕКТИВНІСТЬ 2018 рік'!K450</f>
        <v>21906.2</v>
      </c>
      <c r="F580" s="190">
        <f>'ЕФЕКТИВНІСТЬ 2018 рік'!E450</f>
        <v>2189.25</v>
      </c>
      <c r="G580" s="189">
        <f>'ЕФЕКТИВНІСТЬ 2018 рік'!N450</f>
        <v>11.144</v>
      </c>
      <c r="H580" s="64">
        <f>'ЕФЕКТИВНІСТЬ 2018 рік'!R450</f>
        <v>0.17</v>
      </c>
      <c r="I580" s="64">
        <f>'ЕФЕКТИВНІСТЬ 2018 рік'!Q450</f>
        <v>-1.5100000000000002</v>
      </c>
      <c r="K580" s="23">
        <f>'ЕФЕКТИВНІСТЬ 2018 рік'!U450</f>
        <v>0</v>
      </c>
      <c r="L580" s="114">
        <f>'ЕФЕКТИВНІСТЬ 2018 рік'!V450</f>
        <v>0</v>
      </c>
      <c r="M580" s="23">
        <f>'ЕФЕКТИВНІСТЬ 2018 рік'!W450</f>
        <v>0</v>
      </c>
      <c r="N580" s="17" t="str">
        <f>'ЕФЕКТИВНІСТЬ 2018 рік'!X450</f>
        <v>ВА</v>
      </c>
    </row>
    <row r="581" spans="2:14" ht="18.75" customHeight="1" outlineLevel="1" x14ac:dyDescent="0.25">
      <c r="B581" s="2">
        <f>'ЕФЕКТИВНІСТЬ 2018 рік'!B451</f>
        <v>414</v>
      </c>
      <c r="C581" s="196" t="str">
        <f>'ЕФЕКТИВНІСТЬ 2018 рік'!C451</f>
        <v>Ковпаківський районний суд м.Суми</v>
      </c>
      <c r="E581" s="189">
        <f>'ЕФЕКТИВНІСТЬ 2018 рік'!K451</f>
        <v>24403.3</v>
      </c>
      <c r="F581" s="190">
        <f>'ЕФЕКТИВНІСТЬ 2018 рік'!E451</f>
        <v>4132.79</v>
      </c>
      <c r="G581" s="189">
        <f>'ЕФЕКТИВНІСТЬ 2018 рік'!N451</f>
        <v>13.496</v>
      </c>
      <c r="H581" s="64">
        <f>'ЕФЕКТИВНІСТЬ 2018 рік'!R451</f>
        <v>1.1400000000000001</v>
      </c>
      <c r="I581" s="64">
        <f>'ЕФЕКТИВНІСТЬ 2018 рік'!Q451</f>
        <v>-0.28000000000000003</v>
      </c>
      <c r="K581" s="23">
        <f>'ЕФЕКТИВНІСТЬ 2018 рік'!U451</f>
        <v>0</v>
      </c>
      <c r="L581" s="114">
        <f>'ЕФЕКТИВНІСТЬ 2018 рік'!V451</f>
        <v>0</v>
      </c>
      <c r="M581" s="23">
        <f>'ЕФЕКТИВНІСТЬ 2018 рік'!W451</f>
        <v>0</v>
      </c>
      <c r="N581" s="17" t="str">
        <f>'ЕФЕКТИВНІСТЬ 2018 рік'!X451</f>
        <v>ВА</v>
      </c>
    </row>
    <row r="582" spans="2:14" ht="18.75" customHeight="1" outlineLevel="1" x14ac:dyDescent="0.25">
      <c r="B582" s="2">
        <f>'ЕФЕКТИВНІСТЬ 2018 рік'!B452</f>
        <v>415</v>
      </c>
      <c r="C582" s="196" t="str">
        <f>'ЕФЕКТИВНІСТЬ 2018 рік'!C452</f>
        <v>Конотопський міськрайонний суд Сумської області</v>
      </c>
      <c r="E582" s="189">
        <f>'ЕФЕКТИВНІСТЬ 2018 рік'!K452</f>
        <v>15804.5</v>
      </c>
      <c r="F582" s="190">
        <f>'ЕФЕКТИВНІСТЬ 2018 рік'!E452</f>
        <v>1575.52</v>
      </c>
      <c r="G582" s="189">
        <f>'ЕФЕКТИВНІСТЬ 2018 рік'!N452</f>
        <v>5.98</v>
      </c>
      <c r="H582" s="64">
        <f>'ЕФЕКТИВНІСТЬ 2018 рік'!R452</f>
        <v>0.54</v>
      </c>
      <c r="I582" s="64">
        <f>'ЕФЕКТИВНІСТЬ 2018 рік'!Q452</f>
        <v>-0.47</v>
      </c>
      <c r="K582" s="23">
        <f>'ЕФЕКТИВНІСТЬ 2018 рік'!U452</f>
        <v>0</v>
      </c>
      <c r="L582" s="114">
        <f>'ЕФЕКТИВНІСТЬ 2018 рік'!V452</f>
        <v>0</v>
      </c>
      <c r="M582" s="23">
        <f>'ЕФЕКТИВНІСТЬ 2018 рік'!W452</f>
        <v>0</v>
      </c>
      <c r="N582" s="17" t="str">
        <f>'ЕФЕКТИВНІСТЬ 2018 рік'!X452</f>
        <v>ВА</v>
      </c>
    </row>
    <row r="583" spans="2:14" ht="18.75" customHeight="1" outlineLevel="1" x14ac:dyDescent="0.25">
      <c r="B583" s="2">
        <f>'ЕФЕКТИВНІСТЬ 2018 рік'!B453</f>
        <v>416</v>
      </c>
      <c r="C583" s="196" t="str">
        <f>'ЕФЕКТИВНІСТЬ 2018 рік'!C453</f>
        <v>Краснопільський районний суд Сумської області</v>
      </c>
      <c r="E583" s="189">
        <f>'ЕФЕКТИВНІСТЬ 2018 рік'!K453</f>
        <v>5136.2</v>
      </c>
      <c r="F583" s="190">
        <f>'ЕФЕКТИВНІСТЬ 2018 рік'!E453</f>
        <v>210.3</v>
      </c>
      <c r="G583" s="189">
        <f>'ЕФЕКТИВНІСТЬ 2018 рік'!N453</f>
        <v>1.008</v>
      </c>
      <c r="H583" s="64">
        <f>'ЕФЕКТИВНІСТЬ 2018 рік'!R453</f>
        <v>-1.06</v>
      </c>
      <c r="I583" s="64">
        <f>'ЕФЕКТИВНІСТЬ 2018 рік'!Q453</f>
        <v>-4.09</v>
      </c>
      <c r="K583" s="23">
        <f>'ЕФЕКТИВНІСТЬ 2018 рік'!U453</f>
        <v>0</v>
      </c>
      <c r="L583" s="114">
        <f>'ЕФЕКТИВНІСТЬ 2018 рік'!V453</f>
        <v>0</v>
      </c>
      <c r="M583" s="23" t="str">
        <f>'ЕФЕКТИВНІСТЬ 2018 рік'!W453</f>
        <v>ВВ</v>
      </c>
      <c r="N583" s="17">
        <f>'ЕФЕКТИВНІСТЬ 2018 рік'!X453</f>
        <v>0</v>
      </c>
    </row>
    <row r="584" spans="2:14" ht="18.75" customHeight="1" outlineLevel="1" x14ac:dyDescent="0.25">
      <c r="B584" s="2">
        <f>'ЕФЕКТИВНІСТЬ 2018 рік'!B454</f>
        <v>417</v>
      </c>
      <c r="C584" s="196" t="str">
        <f>'ЕФЕКТИВНІСТЬ 2018 рік'!C454</f>
        <v>Кролевецький районний суд Сумської області</v>
      </c>
      <c r="E584" s="189">
        <f>'ЕФЕКТИВНІСТЬ 2018 рік'!K454</f>
        <v>6384.9</v>
      </c>
      <c r="F584" s="190">
        <f>'ЕФЕКТИВНІСТЬ 2018 рік'!E454</f>
        <v>412.82</v>
      </c>
      <c r="G584" s="189">
        <f>'ЕФЕКТИВНІСТЬ 2018 рік'!N454</f>
        <v>1</v>
      </c>
      <c r="H584" s="64">
        <f>'ЕФЕКТИВНІСТЬ 2018 рік'!R454</f>
        <v>0.86</v>
      </c>
      <c r="I584" s="64">
        <f>'ЕФЕКТИВНІСТЬ 2018 рік'!Q454</f>
        <v>-2.2800000000000002</v>
      </c>
      <c r="K584" s="23">
        <f>'ЕФЕКТИВНІСТЬ 2018 рік'!U454</f>
        <v>0</v>
      </c>
      <c r="L584" s="114">
        <f>'ЕФЕКТИВНІСТЬ 2018 рік'!V454</f>
        <v>0</v>
      </c>
      <c r="M584" s="23">
        <f>'ЕФЕКТИВНІСТЬ 2018 рік'!W454</f>
        <v>0</v>
      </c>
      <c r="N584" s="17" t="str">
        <f>'ЕФЕКТИВНІСТЬ 2018 рік'!X454</f>
        <v>ВА</v>
      </c>
    </row>
    <row r="585" spans="2:14" ht="18.75" customHeight="1" outlineLevel="1" x14ac:dyDescent="0.25">
      <c r="B585" s="2">
        <f>'ЕФЕКТИВНІСТЬ 2018 рік'!B455</f>
        <v>418</v>
      </c>
      <c r="C585" s="196" t="str">
        <f>'ЕФЕКТИВНІСТЬ 2018 рік'!C455</f>
        <v>Лебединський районний суд Сумської області</v>
      </c>
      <c r="E585" s="189">
        <f>'ЕФЕКТИВНІСТЬ 2018 рік'!K455</f>
        <v>8058.4</v>
      </c>
      <c r="F585" s="190">
        <f>'ЕФЕКТИВНІСТЬ 2018 рік'!E455</f>
        <v>720.23</v>
      </c>
      <c r="G585" s="189">
        <f>'ЕФЕКТИВНІСТЬ 2018 рік'!N455</f>
        <v>2.984</v>
      </c>
      <c r="H585" s="64">
        <f>'ЕФЕКТИВНІСТЬ 2018 рік'!R455</f>
        <v>0.31</v>
      </c>
      <c r="I585" s="64">
        <f>'ЕФЕКТИВНІСТЬ 2018 рік'!Q455</f>
        <v>-0.72</v>
      </c>
      <c r="K585" s="23">
        <f>'ЕФЕКТИВНІСТЬ 2018 рік'!U455</f>
        <v>0</v>
      </c>
      <c r="L585" s="114">
        <f>'ЕФЕКТИВНІСТЬ 2018 рік'!V455</f>
        <v>0</v>
      </c>
      <c r="M585" s="23">
        <f>'ЕФЕКТИВНІСТЬ 2018 рік'!W455</f>
        <v>0</v>
      </c>
      <c r="N585" s="17" t="str">
        <f>'ЕФЕКТИВНІСТЬ 2018 рік'!X455</f>
        <v>ВА</v>
      </c>
    </row>
    <row r="586" spans="2:14" ht="18.75" customHeight="1" outlineLevel="1" x14ac:dyDescent="0.25">
      <c r="B586" s="2">
        <f>'ЕФЕКТИВНІСТЬ 2018 рік'!B456</f>
        <v>419</v>
      </c>
      <c r="C586" s="196" t="str">
        <f>'ЕФЕКТИВНІСТЬ 2018 рік'!C456</f>
        <v>Липоводолинський районний суд Сумської області</v>
      </c>
      <c r="E586" s="189">
        <f>'ЕФЕКТИВНІСТЬ 2018 рік'!K456</f>
        <v>5665.6</v>
      </c>
      <c r="F586" s="190">
        <f>'ЕФЕКТИВНІСТЬ 2018 рік'!E456</f>
        <v>220.83</v>
      </c>
      <c r="G586" s="189">
        <f>'ЕФЕКТИВНІСТЬ 2018 рік'!N456</f>
        <v>2.984</v>
      </c>
      <c r="H586" s="64">
        <f>'ЕФЕКТИВНІСТЬ 2018 рік'!R456</f>
        <v>-1.92</v>
      </c>
      <c r="I586" s="64">
        <f>'ЕФЕКТИВНІСТЬ 2018 рік'!Q456</f>
        <v>-1.06</v>
      </c>
      <c r="K586" s="23">
        <f>'ЕФЕКТИВНІСТЬ 2018 рік'!U456</f>
        <v>0</v>
      </c>
      <c r="L586" s="114">
        <f>'ЕФЕКТИВНІСТЬ 2018 рік'!V456</f>
        <v>0</v>
      </c>
      <c r="M586" s="23" t="str">
        <f>'ЕФЕКТИВНІСТЬ 2018 рік'!W456</f>
        <v>ВВ</v>
      </c>
      <c r="N586" s="17">
        <f>'ЕФЕКТИВНІСТЬ 2018 рік'!X456</f>
        <v>0</v>
      </c>
    </row>
    <row r="587" spans="2:14" ht="18.75" customHeight="1" outlineLevel="1" x14ac:dyDescent="0.25">
      <c r="B587" s="2">
        <f>'ЕФЕКТИВНІСТЬ 2018 рік'!B457</f>
        <v>420</v>
      </c>
      <c r="C587" s="196" t="str">
        <f>'ЕФЕКТИВНІСТЬ 2018 рік'!C457</f>
        <v>Недригайлівський районний суд Сумської області</v>
      </c>
      <c r="E587" s="189">
        <f>'ЕФЕКТИВНІСТЬ 2018 рік'!K457</f>
        <v>6013.3</v>
      </c>
      <c r="F587" s="190">
        <f>'ЕФЕКТИВНІСТЬ 2018 рік'!E457</f>
        <v>420.7</v>
      </c>
      <c r="G587" s="189">
        <f>'ЕФЕКТИВНІСТЬ 2018 рік'!N457</f>
        <v>2.976</v>
      </c>
      <c r="H587" s="64">
        <f>'ЕФЕКТИВНІСТЬ 2018 рік'!R457</f>
        <v>-0.52</v>
      </c>
      <c r="I587" s="64">
        <f>'ЕФЕКТИВНІСТЬ 2018 рік'!Q457</f>
        <v>-1.9999999999999962E-2</v>
      </c>
      <c r="K587" s="23">
        <f>'ЕФЕКТИВНІСТЬ 2018 рік'!U457</f>
        <v>0</v>
      </c>
      <c r="L587" s="114">
        <f>'ЕФЕКТИВНІСТЬ 2018 рік'!V457</f>
        <v>0</v>
      </c>
      <c r="M587" s="23" t="str">
        <f>'ЕФЕКТИВНІСТЬ 2018 рік'!W457</f>
        <v>ВВ</v>
      </c>
      <c r="N587" s="17">
        <f>'ЕФЕКТИВНІСТЬ 2018 рік'!X457</f>
        <v>0</v>
      </c>
    </row>
    <row r="588" spans="2:14" ht="18.75" customHeight="1" outlineLevel="1" x14ac:dyDescent="0.25">
      <c r="B588" s="2">
        <f>'ЕФЕКТИВНІСТЬ 2018 рік'!B458</f>
        <v>421</v>
      </c>
      <c r="C588" s="196" t="str">
        <f>'ЕФЕКТИВНІСТЬ 2018 рік'!C458</f>
        <v>Охтирський міськрайонний суд Сумської області</v>
      </c>
      <c r="E588" s="189">
        <f>'ЕФЕКТИВНІСТЬ 2018 рік'!K458</f>
        <v>14207.2</v>
      </c>
      <c r="F588" s="190">
        <f>'ЕФЕКТИВНІСТЬ 2018 рік'!E458</f>
        <v>1004.97</v>
      </c>
      <c r="G588" s="189">
        <f>'ЕФЕКТИВНІСТЬ 2018 рік'!N458</f>
        <v>7.8959999999999999</v>
      </c>
      <c r="H588" s="64">
        <f>'ЕФЕКТИВНІСТЬ 2018 рік'!R458</f>
        <v>-0.58000000000000007</v>
      </c>
      <c r="I588" s="64">
        <f>'ЕФЕКТИВНІСТЬ 2018 рік'!Q458</f>
        <v>-0.51</v>
      </c>
      <c r="K588" s="23">
        <f>'ЕФЕКТИВНІСТЬ 2018 рік'!U458</f>
        <v>0</v>
      </c>
      <c r="L588" s="114">
        <f>'ЕФЕКТИВНІСТЬ 2018 рік'!V458</f>
        <v>0</v>
      </c>
      <c r="M588" s="23" t="str">
        <f>'ЕФЕКТИВНІСТЬ 2018 рік'!W458</f>
        <v>ВВ</v>
      </c>
      <c r="N588" s="17">
        <f>'ЕФЕКТИВНІСТЬ 2018 рік'!X458</f>
        <v>0</v>
      </c>
    </row>
    <row r="589" spans="2:14" ht="18.75" customHeight="1" outlineLevel="1" x14ac:dyDescent="0.25">
      <c r="B589" s="2">
        <f>'ЕФЕКТИВНІСТЬ 2018 рік'!B459</f>
        <v>422</v>
      </c>
      <c r="C589" s="196" t="str">
        <f>'ЕФЕКТИВНІСТЬ 2018 рік'!C459</f>
        <v>Путивльський районний суд Сумської області</v>
      </c>
      <c r="E589" s="189">
        <f>'ЕФЕКТИВНІСТЬ 2018 рік'!K459</f>
        <v>5992.9</v>
      </c>
      <c r="F589" s="190">
        <f>'ЕФЕКТИВНІСТЬ 2018 рік'!E459</f>
        <v>399.83</v>
      </c>
      <c r="G589" s="189">
        <f>'ЕФЕКТИВНІСТЬ 2018 рік'!N459</f>
        <v>3.16</v>
      </c>
      <c r="H589" s="64">
        <f>'ЕФЕКТИВНІСТЬ 2018 рік'!R459</f>
        <v>-0.65999999999999992</v>
      </c>
      <c r="I589" s="64">
        <f>'ЕФЕКТИВНІСТЬ 2018 рік'!Q459</f>
        <v>-2.1500000000000004</v>
      </c>
      <c r="K589" s="23">
        <f>'ЕФЕКТИВНІСТЬ 2018 рік'!U459</f>
        <v>0</v>
      </c>
      <c r="L589" s="114">
        <f>'ЕФЕКТИВНІСТЬ 2018 рік'!V459</f>
        <v>0</v>
      </c>
      <c r="M589" s="23" t="str">
        <f>'ЕФЕКТИВНІСТЬ 2018 рік'!W459</f>
        <v>ВВ</v>
      </c>
      <c r="N589" s="17">
        <f>'ЕФЕКТИВНІСТЬ 2018 рік'!X459</f>
        <v>0</v>
      </c>
    </row>
    <row r="590" spans="2:14" ht="18.75" customHeight="1" outlineLevel="1" x14ac:dyDescent="0.25">
      <c r="B590" s="2">
        <f>'ЕФЕКТИВНІСТЬ 2018 рік'!B460</f>
        <v>423</v>
      </c>
      <c r="C590" s="196" t="str">
        <f>'ЕФЕКТИВНІСТЬ 2018 рік'!C460</f>
        <v>Роменський міськрайонний суд Сумської області</v>
      </c>
      <c r="E590" s="189">
        <f>'ЕФЕКТИВНІСТЬ 2018 рік'!K460</f>
        <v>13569.6</v>
      </c>
      <c r="F590" s="190">
        <f>'ЕФЕКТИВНІСТЬ 2018 рік'!E460</f>
        <v>1007.4</v>
      </c>
      <c r="G590" s="189">
        <f>'ЕФЕКТИВНІСТЬ 2018 рік'!N460</f>
        <v>4.9720000000000004</v>
      </c>
      <c r="H590" s="64">
        <f>'ЕФЕКТИВНІСТЬ 2018 рік'!R460</f>
        <v>-0.11</v>
      </c>
      <c r="I590" s="64">
        <f>'ЕФЕКТИВНІСТЬ 2018 рік'!Q460</f>
        <v>-0.82</v>
      </c>
      <c r="K590" s="23">
        <f>'ЕФЕКТИВНІСТЬ 2018 рік'!U460</f>
        <v>0</v>
      </c>
      <c r="L590" s="114">
        <f>'ЕФЕКТИВНІСТЬ 2018 рік'!V460</f>
        <v>0</v>
      </c>
      <c r="M590" s="23" t="str">
        <f>'ЕФЕКТИВНІСТЬ 2018 рік'!W460</f>
        <v>ВВ</v>
      </c>
      <c r="N590" s="17">
        <f>'ЕФЕКТИВНІСТЬ 2018 рік'!X460</f>
        <v>0</v>
      </c>
    </row>
    <row r="591" spans="2:14" ht="18.75" customHeight="1" outlineLevel="1" x14ac:dyDescent="0.25">
      <c r="B591" s="2">
        <f>'ЕФЕКТИВНІСТЬ 2018 рік'!B461</f>
        <v>424</v>
      </c>
      <c r="C591" s="196" t="str">
        <f>'ЕФЕКТИВНІСТЬ 2018 рік'!C461</f>
        <v>Середино-Будський районний суд Сумської області</v>
      </c>
      <c r="E591" s="189">
        <f>'ЕФЕКТИВНІСТЬ 2018 рік'!K461</f>
        <v>4428</v>
      </c>
      <c r="F591" s="190">
        <f>'ЕФЕКТИВНІСТЬ 2018 рік'!E461</f>
        <v>222.23</v>
      </c>
      <c r="G591" s="189">
        <f>'ЕФЕКТИВНІСТЬ 2018 рік'!N461</f>
        <v>1.736</v>
      </c>
      <c r="H591" s="64">
        <f>'ЕФЕКТИВНІСТЬ 2018 рік'!R461</f>
        <v>-1.0900000000000001</v>
      </c>
      <c r="I591" s="64">
        <f>'ЕФЕКТИВНІСТЬ 2018 рік'!Q461</f>
        <v>-3.6399999999999997</v>
      </c>
      <c r="K591" s="23">
        <f>'ЕФЕКТИВНІСТЬ 2018 рік'!U461</f>
        <v>0</v>
      </c>
      <c r="L591" s="114">
        <f>'ЕФЕКТИВНІСТЬ 2018 рік'!V461</f>
        <v>0</v>
      </c>
      <c r="M591" s="23" t="str">
        <f>'ЕФЕКТИВНІСТЬ 2018 рік'!W461</f>
        <v>ВВ</v>
      </c>
      <c r="N591" s="17">
        <f>'ЕФЕКТИВНІСТЬ 2018 рік'!X461</f>
        <v>0</v>
      </c>
    </row>
    <row r="592" spans="2:14" ht="18.75" customHeight="1" outlineLevel="1" x14ac:dyDescent="0.25">
      <c r="B592" s="2">
        <f>'ЕФЕКТИВНІСТЬ 2018 рік'!B462</f>
        <v>425</v>
      </c>
      <c r="C592" s="196" t="str">
        <f>'ЕФЕКТИВНІСТЬ 2018 рік'!C462</f>
        <v>Сумський районний суд Сумської області</v>
      </c>
      <c r="E592" s="189">
        <f>'ЕФЕКТИВНІСТЬ 2018 рік'!K462</f>
        <v>8687</v>
      </c>
      <c r="F592" s="190">
        <f>'ЕФЕКТИВНІСТЬ 2018 рік'!E462</f>
        <v>819.52</v>
      </c>
      <c r="G592" s="189">
        <f>'ЕФЕКТИВНІСТЬ 2018 рік'!N462</f>
        <v>3</v>
      </c>
      <c r="H592" s="64">
        <f>'ЕФЕКТИВНІСТЬ 2018 рік'!R462</f>
        <v>0.54</v>
      </c>
      <c r="I592" s="64">
        <f>'ЕФЕКТИВНІСТЬ 2018 рік'!Q462</f>
        <v>-0.98</v>
      </c>
      <c r="K592" s="23">
        <f>'ЕФЕКТИВНІСТЬ 2018 рік'!U462</f>
        <v>0</v>
      </c>
      <c r="L592" s="114">
        <f>'ЕФЕКТИВНІСТЬ 2018 рік'!V462</f>
        <v>0</v>
      </c>
      <c r="M592" s="23">
        <f>'ЕФЕКТИВНІСТЬ 2018 рік'!W462</f>
        <v>0</v>
      </c>
      <c r="N592" s="17" t="str">
        <f>'ЕФЕКТИВНІСТЬ 2018 рік'!X462</f>
        <v>ВА</v>
      </c>
    </row>
    <row r="593" spans="2:14" ht="18.75" customHeight="1" outlineLevel="1" x14ac:dyDescent="0.25">
      <c r="B593" s="2">
        <f>'ЕФЕКТИВНІСТЬ 2018 рік'!B463</f>
        <v>426</v>
      </c>
      <c r="C593" s="196" t="str">
        <f>'ЕФЕКТИВНІСТЬ 2018 рік'!C463</f>
        <v>Тростянецький районний суд Сумської області</v>
      </c>
      <c r="E593" s="189">
        <f>'ЕФЕКТИВНІСТЬ 2018 рік'!K463</f>
        <v>6961.7</v>
      </c>
      <c r="F593" s="190">
        <f>'ЕФЕКТИВНІСТЬ 2018 рік'!E463</f>
        <v>481.22</v>
      </c>
      <c r="G593" s="189">
        <f>'ЕФЕКТИВНІСТЬ 2018 рік'!N463</f>
        <v>2.976</v>
      </c>
      <c r="H593" s="64">
        <f>'ЕФЕКТИВНІСТЬ 2018 рік'!R463</f>
        <v>-0.42</v>
      </c>
      <c r="I593" s="64">
        <f>'ЕФЕКТИВНІСТЬ 2018 рік'!Q463</f>
        <v>-4.9999999999999989E-2</v>
      </c>
      <c r="K593" s="23">
        <f>'ЕФЕКТИВНІСТЬ 2018 рік'!U463</f>
        <v>0</v>
      </c>
      <c r="L593" s="114">
        <f>'ЕФЕКТИВНІСТЬ 2018 рік'!V463</f>
        <v>0</v>
      </c>
      <c r="M593" s="23" t="str">
        <f>'ЕФЕКТИВНІСТЬ 2018 рік'!W463</f>
        <v>ВВ</v>
      </c>
      <c r="N593" s="17">
        <f>'ЕФЕКТИВНІСТЬ 2018 рік'!X463</f>
        <v>0</v>
      </c>
    </row>
    <row r="594" spans="2:14" ht="18.75" customHeight="1" outlineLevel="1" x14ac:dyDescent="0.25">
      <c r="B594" s="2">
        <f>'ЕФЕКТИВНІСТЬ 2018 рік'!B464</f>
        <v>427</v>
      </c>
      <c r="C594" s="196" t="str">
        <f>'ЕФЕКТИВНІСТЬ 2018 рік'!C464</f>
        <v>Шосткинський міськрайонний суд Сумської області</v>
      </c>
      <c r="E594" s="189">
        <f>'ЕФЕКТИВНІСТЬ 2018 рік'!K464</f>
        <v>12295.6</v>
      </c>
      <c r="F594" s="190">
        <f>'ЕФЕКТИВНІСТЬ 2018 рік'!E464</f>
        <v>1141.92</v>
      </c>
      <c r="G594" s="189">
        <f>'ЕФЕКТИВНІСТЬ 2018 рік'!N464</f>
        <v>5.9640000000000004</v>
      </c>
      <c r="H594" s="64">
        <f>'ЕФЕКТИВНІСТЬ 2018 рік'!R464</f>
        <v>7.0000000000000007E-2</v>
      </c>
      <c r="I594" s="64">
        <f>'ЕФЕКТИВНІСТЬ 2018 рік'!Q464</f>
        <v>-2.58</v>
      </c>
      <c r="K594" s="23">
        <f>'ЕФЕКТИВНІСТЬ 2018 рік'!U464</f>
        <v>0</v>
      </c>
      <c r="L594" s="114">
        <f>'ЕФЕКТИВНІСТЬ 2018 рік'!V464</f>
        <v>0</v>
      </c>
      <c r="M594" s="23">
        <f>'ЕФЕКТИВНІСТЬ 2018 рік'!W464</f>
        <v>0</v>
      </c>
      <c r="N594" s="17" t="str">
        <f>'ЕФЕКТИВНІСТЬ 2018 рік'!X464</f>
        <v>ВА</v>
      </c>
    </row>
    <row r="595" spans="2:14" ht="18.75" customHeight="1" outlineLevel="1" x14ac:dyDescent="0.25">
      <c r="B595" s="2">
        <f>'ЕФЕКТИВНІСТЬ 2018 рік'!B465</f>
        <v>428</v>
      </c>
      <c r="C595" s="196" t="str">
        <f>'ЕФЕКТИВНІСТЬ 2018 рік'!C465</f>
        <v>Ямпільський районний суд Сумської області</v>
      </c>
      <c r="E595" s="189">
        <f>'ЕФЕКТИВНІСТЬ 2018 рік'!K465</f>
        <v>5727.2</v>
      </c>
      <c r="F595" s="190">
        <f>'ЕФЕКТИВНІСТЬ 2018 рік'!E465</f>
        <v>258.83</v>
      </c>
      <c r="G595" s="189">
        <f>'ЕФЕКТИВНІСТЬ 2018 рік'!N465</f>
        <v>2</v>
      </c>
      <c r="H595" s="64">
        <f>'ЕФЕКТИВНІСТЬ 2018 рік'!R465</f>
        <v>-1.29</v>
      </c>
      <c r="I595" s="64">
        <f>'ЕФЕКТИВНІСТЬ 2018 рік'!Q465</f>
        <v>-1.74</v>
      </c>
      <c r="K595" s="23">
        <f>'ЕФЕКТИВНІСТЬ 2018 рік'!U465</f>
        <v>0</v>
      </c>
      <c r="L595" s="114">
        <f>'ЕФЕКТИВНІСТЬ 2018 рік'!V465</f>
        <v>0</v>
      </c>
      <c r="M595" s="23" t="str">
        <f>'ЕФЕКТИВНІСТЬ 2018 рік'!W465</f>
        <v>ВВ</v>
      </c>
      <c r="N595" s="17">
        <f>'ЕФЕКТИВНІСТЬ 2018 рік'!X465</f>
        <v>0</v>
      </c>
    </row>
    <row r="596" spans="2:14" x14ac:dyDescent="0.25">
      <c r="C596" s="206" t="s">
        <v>711</v>
      </c>
      <c r="E596" s="77"/>
      <c r="F596" s="77"/>
      <c r="G596" s="77"/>
      <c r="H596" s="77"/>
      <c r="I596" s="77"/>
      <c r="K596" s="77"/>
      <c r="L596" s="77"/>
      <c r="M596" s="77"/>
      <c r="N596" s="77"/>
    </row>
    <row r="597" spans="2:14" outlineLevel="1" x14ac:dyDescent="0.25">
      <c r="B597" s="2">
        <f>'ЕФЕКТИВНІСТЬ 2018 рік'!B466</f>
        <v>429</v>
      </c>
      <c r="C597" s="196" t="str">
        <f>'ЕФЕКТИВНІСТЬ 2018 рік'!C466</f>
        <v>Бережанський районний суд Тернопільської області</v>
      </c>
      <c r="E597" s="189">
        <f>'ЕФЕКТИВНІСТЬ 2018 рік'!K466</f>
        <v>9097.5</v>
      </c>
      <c r="F597" s="190">
        <f>'ЕФЕКТИВНІСТЬ 2018 рік'!E466</f>
        <v>376.96</v>
      </c>
      <c r="G597" s="189">
        <f>'ЕФЕКТИВНІСТЬ 2018 рік'!N466</f>
        <v>5</v>
      </c>
      <c r="H597" s="64">
        <f>'ЕФЕКТИВНІСТЬ 2018 рік'!R466</f>
        <v>-1.7599999999999998</v>
      </c>
      <c r="I597" s="64">
        <f>'ЕФЕКТИВНІСТЬ 2018 рік'!Q466</f>
        <v>-1.9</v>
      </c>
      <c r="K597" s="23">
        <f>'ЕФЕКТИВНІСТЬ 2018 рік'!U466</f>
        <v>0</v>
      </c>
      <c r="L597" s="114">
        <f>'ЕФЕКТИВНІСТЬ 2018 рік'!V466</f>
        <v>0</v>
      </c>
      <c r="M597" s="23" t="str">
        <f>'ЕФЕКТИВНІСТЬ 2018 рік'!W466</f>
        <v>ВВ</v>
      </c>
      <c r="N597" s="17">
        <f>'ЕФЕКТИВНІСТЬ 2018 рік'!X466</f>
        <v>0</v>
      </c>
    </row>
    <row r="598" spans="2:14" outlineLevel="1" x14ac:dyDescent="0.25">
      <c r="B598" s="2">
        <f>'ЕФЕКТИВНІСТЬ 2018 рік'!B467</f>
        <v>430</v>
      </c>
      <c r="C598" s="196" t="str">
        <f>'ЕФЕКТИВНІСТЬ 2018 рік'!C467</f>
        <v>Борщівський районний суд Тернопільської області</v>
      </c>
      <c r="E598" s="189">
        <f>'ЕФЕКТИВНІСТЬ 2018 рік'!K467</f>
        <v>8090.7</v>
      </c>
      <c r="F598" s="190">
        <f>'ЕФЕКТИВНІСТЬ 2018 рік'!E467</f>
        <v>441.23</v>
      </c>
      <c r="G598" s="189">
        <f>'ЕФЕКТИВНІСТЬ 2018 рік'!N467</f>
        <v>3</v>
      </c>
      <c r="H598" s="64">
        <f>'ЕФЕКТИВНІСТЬ 2018 рік'!R467</f>
        <v>-0.85000000000000009</v>
      </c>
      <c r="I598" s="64">
        <f>'ЕФЕКТИВНІСТЬ 2018 рік'!Q467</f>
        <v>-0.19999999999999996</v>
      </c>
      <c r="K598" s="23">
        <f>'ЕФЕКТИВНІСТЬ 2018 рік'!U467</f>
        <v>0</v>
      </c>
      <c r="L598" s="114">
        <f>'ЕФЕКТИВНІСТЬ 2018 рік'!V467</f>
        <v>0</v>
      </c>
      <c r="M598" s="23" t="str">
        <f>'ЕФЕКТИВНІСТЬ 2018 рік'!W467</f>
        <v>ВВ</v>
      </c>
      <c r="N598" s="17">
        <f>'ЕФЕКТИВНІСТЬ 2018 рік'!X467</f>
        <v>0</v>
      </c>
    </row>
    <row r="599" spans="2:14" outlineLevel="1" x14ac:dyDescent="0.25">
      <c r="B599" s="2">
        <f>'ЕФЕКТИВНІСТЬ 2018 рік'!B468</f>
        <v>431</v>
      </c>
      <c r="C599" s="196" t="str">
        <f>'ЕФЕКТИВНІСТЬ 2018 рік'!C468</f>
        <v>Бучацький районний суд Тернопільської області</v>
      </c>
      <c r="E599" s="189">
        <f>'ЕФЕКТИВНІСТЬ 2018 рік'!K468</f>
        <v>5644.4</v>
      </c>
      <c r="F599" s="190">
        <f>'ЕФЕКТИВНІСТЬ 2018 рік'!E468</f>
        <v>509.9</v>
      </c>
      <c r="G599" s="189">
        <f>'ЕФЕКТИВНІСТЬ 2018 рік'!N468</f>
        <v>2.1</v>
      </c>
      <c r="H599" s="64">
        <f>'ЕФЕКТИВНІСТЬ 2018 рік'!R468</f>
        <v>0.33</v>
      </c>
      <c r="I599" s="64">
        <f>'ЕФЕКТИВНІСТЬ 2018 рік'!Q468</f>
        <v>-1.63</v>
      </c>
      <c r="K599" s="23">
        <f>'ЕФЕКТИВНІСТЬ 2018 рік'!U468</f>
        <v>0</v>
      </c>
      <c r="L599" s="114">
        <f>'ЕФЕКТИВНІСТЬ 2018 рік'!V468</f>
        <v>0</v>
      </c>
      <c r="M599" s="23">
        <f>'ЕФЕКТИВНІСТЬ 2018 рік'!W468</f>
        <v>0</v>
      </c>
      <c r="N599" s="17" t="str">
        <f>'ЕФЕКТИВНІСТЬ 2018 рік'!X468</f>
        <v>ВА</v>
      </c>
    </row>
    <row r="600" spans="2:14" outlineLevel="1" x14ac:dyDescent="0.25">
      <c r="B600" s="2">
        <f>'ЕФЕКТИВНІСТЬ 2018 рік'!B469</f>
        <v>432</v>
      </c>
      <c r="C600" s="196" t="str">
        <f>'ЕФЕКТИВНІСТЬ 2018 рік'!C469</f>
        <v>Гусятинський районний суд Тернопільської області</v>
      </c>
      <c r="E600" s="189">
        <f>'ЕФЕКТИВНІСТЬ 2018 рік'!K469</f>
        <v>7468.6</v>
      </c>
      <c r="F600" s="190">
        <f>'ЕФЕКТИВНІСТЬ 2018 рік'!E469</f>
        <v>443.82</v>
      </c>
      <c r="G600" s="189">
        <f>'ЕФЕКТИВНІСТЬ 2018 рік'!N469</f>
        <v>2.7</v>
      </c>
      <c r="H600" s="64">
        <f>'ЕФЕКТИВНІСТЬ 2018 рік'!R469</f>
        <v>-0.61</v>
      </c>
      <c r="I600" s="64">
        <f>'ЕФЕКТИВНІСТЬ 2018 рік'!Q469</f>
        <v>-0.36</v>
      </c>
      <c r="K600" s="23">
        <f>'ЕФЕКТИВНІСТЬ 2018 рік'!U469</f>
        <v>0</v>
      </c>
      <c r="L600" s="114">
        <f>'ЕФЕКТИВНІСТЬ 2018 рік'!V469</f>
        <v>0</v>
      </c>
      <c r="M600" s="23" t="str">
        <f>'ЕФЕКТИВНІСТЬ 2018 рік'!W469</f>
        <v>ВВ</v>
      </c>
      <c r="N600" s="17">
        <f>'ЕФЕКТИВНІСТЬ 2018 рік'!X469</f>
        <v>0</v>
      </c>
    </row>
    <row r="601" spans="2:14" outlineLevel="1" x14ac:dyDescent="0.25">
      <c r="B601" s="2">
        <f>'ЕФЕКТИВНІСТЬ 2018 рік'!B470</f>
        <v>433</v>
      </c>
      <c r="C601" s="196" t="str">
        <f>'ЕФЕКТИВНІСТЬ 2018 рік'!C470</f>
        <v>Заліщицький районний суд Тернопільської області</v>
      </c>
      <c r="E601" s="189">
        <f>'ЕФЕКТИВНІСТЬ 2018 рік'!K470</f>
        <v>4688.1000000000004</v>
      </c>
      <c r="F601" s="190">
        <f>'ЕФЕКТИВНІСТЬ 2018 рік'!E470</f>
        <v>593.17999999999995</v>
      </c>
      <c r="G601" s="189">
        <f>'ЕФЕКТИВНІСТЬ 2018 рік'!N470</f>
        <v>2.6</v>
      </c>
      <c r="H601" s="64">
        <f>'ЕФЕКТИВНІСТЬ 2018 рік'!R470</f>
        <v>0.54</v>
      </c>
      <c r="I601" s="64">
        <f>'ЕФЕКТИВНІСТЬ 2018 рік'!Q470</f>
        <v>6.9999999999999951E-2</v>
      </c>
      <c r="K601" s="23">
        <f>'ЕФЕКТИВНІСТЬ 2018 рік'!U470</f>
        <v>0</v>
      </c>
      <c r="L601" s="114" t="str">
        <f>'ЕФЕКТИВНІСТЬ 2018 рік'!V470</f>
        <v>АА</v>
      </c>
      <c r="M601" s="23">
        <f>'ЕФЕКТИВНІСТЬ 2018 рік'!W470</f>
        <v>0</v>
      </c>
      <c r="N601" s="17">
        <f>'ЕФЕКТИВНІСТЬ 2018 рік'!X470</f>
        <v>0</v>
      </c>
    </row>
    <row r="602" spans="2:14" outlineLevel="1" x14ac:dyDescent="0.25">
      <c r="B602" s="2">
        <f>'ЕФЕКТИВНІСТЬ 2018 рік'!B471</f>
        <v>434</v>
      </c>
      <c r="C602" s="196" t="str">
        <f>'ЕФЕКТИВНІСТЬ 2018 рік'!C471</f>
        <v>Збаразький районний суд Тернопільської області</v>
      </c>
      <c r="E602" s="189">
        <f>'ЕФЕКТИВНІСТЬ 2018 рік'!K471</f>
        <v>7515.1</v>
      </c>
      <c r="F602" s="190">
        <f>'ЕФЕКТИВНІСТЬ 2018 рік'!E471</f>
        <v>391.11</v>
      </c>
      <c r="G602" s="189">
        <f>'ЕФЕКТИВНІСТЬ 2018 рік'!N471</f>
        <v>4</v>
      </c>
      <c r="H602" s="64">
        <f>'ЕФЕКТИВНІСТЬ 2018 рік'!R471</f>
        <v>-1.19</v>
      </c>
      <c r="I602" s="64">
        <f>'ЕФЕКТИВНІСТЬ 2018 рік'!Q471</f>
        <v>-2.12</v>
      </c>
      <c r="K602" s="23">
        <f>'ЕФЕКТИВНІСТЬ 2018 рік'!U471</f>
        <v>0</v>
      </c>
      <c r="L602" s="114">
        <f>'ЕФЕКТИВНІСТЬ 2018 рік'!V471</f>
        <v>0</v>
      </c>
      <c r="M602" s="23" t="str">
        <f>'ЕФЕКТИВНІСТЬ 2018 рік'!W471</f>
        <v>ВВ</v>
      </c>
      <c r="N602" s="17">
        <f>'ЕФЕКТИВНІСТЬ 2018 рік'!X471</f>
        <v>0</v>
      </c>
    </row>
    <row r="603" spans="2:14" outlineLevel="1" x14ac:dyDescent="0.25">
      <c r="B603" s="2">
        <f>'ЕФЕКТИВНІСТЬ 2018 рік'!B472</f>
        <v>435</v>
      </c>
      <c r="C603" s="196" t="str">
        <f>'ЕФЕКТИВНІСТЬ 2018 рік'!C472</f>
        <v>Зборівський районний суд Тернопільської області</v>
      </c>
      <c r="E603" s="189">
        <f>'ЕФЕКТИВНІСТЬ 2018 рік'!K472</f>
        <v>7490.5</v>
      </c>
      <c r="F603" s="190">
        <f>'ЕФЕКТИВНІСТЬ 2018 рік'!E472</f>
        <v>676.53</v>
      </c>
      <c r="G603" s="189">
        <f>'ЕФЕКТИВНІСТЬ 2018 рік'!N472</f>
        <v>3</v>
      </c>
      <c r="H603" s="64">
        <f>'ЕФЕКТИВНІСТЬ 2018 рік'!R472</f>
        <v>0.23</v>
      </c>
      <c r="I603" s="64">
        <f>'ЕФЕКТИВНІСТЬ 2018 рік'!Q472</f>
        <v>0.44999999999999996</v>
      </c>
      <c r="K603" s="23">
        <f>'ЕФЕКТИВНІСТЬ 2018 рік'!U472</f>
        <v>0</v>
      </c>
      <c r="L603" s="114" t="str">
        <f>'ЕФЕКТИВНІСТЬ 2018 рік'!V472</f>
        <v>АА</v>
      </c>
      <c r="M603" s="23">
        <f>'ЕФЕКТИВНІСТЬ 2018 рік'!W472</f>
        <v>0</v>
      </c>
      <c r="N603" s="17">
        <f>'ЕФЕКТИВНІСТЬ 2018 рік'!X472</f>
        <v>0</v>
      </c>
    </row>
    <row r="604" spans="2:14" outlineLevel="1" x14ac:dyDescent="0.25">
      <c r="B604" s="2">
        <f>'ЕФЕКТИВНІСТЬ 2018 рік'!B473</f>
        <v>436</v>
      </c>
      <c r="C604" s="196" t="str">
        <f>'ЕФЕКТИВНІСТЬ 2018 рік'!C473</f>
        <v>Козівський районний суд Тернопільської області</v>
      </c>
      <c r="E604" s="189">
        <f>'ЕФЕКТИВНІСТЬ 2018 рік'!K473</f>
        <v>4353</v>
      </c>
      <c r="F604" s="190">
        <f>'ЕФЕКТИВНІСТЬ 2018 рік'!E473</f>
        <v>202.73</v>
      </c>
      <c r="G604" s="189">
        <f>'ЕФЕКТИВНІСТЬ 2018 рік'!N473</f>
        <v>1.4</v>
      </c>
      <c r="H604" s="64">
        <f>'ЕФЕКТИВНІСТЬ 2018 рік'!R473</f>
        <v>-1.1499999999999999</v>
      </c>
      <c r="I604" s="64">
        <f>'ЕФЕКТИВНІСТЬ 2018 рік'!Q473</f>
        <v>-4.42</v>
      </c>
      <c r="K604" s="23">
        <f>'ЕФЕКТИВНІСТЬ 2018 рік'!U473</f>
        <v>0</v>
      </c>
      <c r="L604" s="114">
        <f>'ЕФЕКТИВНІСТЬ 2018 рік'!V473</f>
        <v>0</v>
      </c>
      <c r="M604" s="23" t="str">
        <f>'ЕФЕКТИВНІСТЬ 2018 рік'!W473</f>
        <v>ВВ</v>
      </c>
      <c r="N604" s="17">
        <f>'ЕФЕКТИВНІСТЬ 2018 рік'!X473</f>
        <v>0</v>
      </c>
    </row>
    <row r="605" spans="2:14" outlineLevel="1" x14ac:dyDescent="0.25">
      <c r="B605" s="2">
        <f>'ЕФЕКТИВНІСТЬ 2018 рік'!B474</f>
        <v>437</v>
      </c>
      <c r="C605" s="196" t="str">
        <f>'ЕФЕКТИВНІСТЬ 2018 рік'!C474</f>
        <v>Кременецький районний суд Тернопільської області</v>
      </c>
      <c r="E605" s="189">
        <f>'ЕФЕКТИВНІСТЬ 2018 рік'!K474</f>
        <v>9081.2999999999993</v>
      </c>
      <c r="F605" s="190">
        <f>'ЕФЕКТИВНІСТЬ 2018 рік'!E474</f>
        <v>598.54999999999995</v>
      </c>
      <c r="G605" s="189">
        <f>'ЕФЕКТИВНІСТЬ 2018 рік'!N474</f>
        <v>3.7</v>
      </c>
      <c r="H605" s="64">
        <f>'ЕФЕКТИВНІСТЬ 2018 рік'!R474</f>
        <v>-0.48</v>
      </c>
      <c r="I605" s="64">
        <f>'ЕФЕКТИВНІСТЬ 2018 рік'!Q474</f>
        <v>-1.17</v>
      </c>
      <c r="K605" s="23">
        <f>'ЕФЕКТИВНІСТЬ 2018 рік'!U474</f>
        <v>0</v>
      </c>
      <c r="L605" s="114">
        <f>'ЕФЕКТИВНІСТЬ 2018 рік'!V474</f>
        <v>0</v>
      </c>
      <c r="M605" s="23" t="str">
        <f>'ЕФЕКТИВНІСТЬ 2018 рік'!W474</f>
        <v>ВВ</v>
      </c>
      <c r="N605" s="17">
        <f>'ЕФЕКТИВНІСТЬ 2018 рік'!X474</f>
        <v>0</v>
      </c>
    </row>
    <row r="606" spans="2:14" outlineLevel="1" x14ac:dyDescent="0.25">
      <c r="B606" s="2">
        <f>'ЕФЕКТИВНІСТЬ 2018 рік'!B475</f>
        <v>438</v>
      </c>
      <c r="C606" s="196" t="str">
        <f>'ЕФЕКТИВНІСТЬ 2018 рік'!C475</f>
        <v>Лановецький районний суд Тернопільської області</v>
      </c>
      <c r="E606" s="189">
        <f>'ЕФЕКТИВНІСТЬ 2018 рік'!K475</f>
        <v>5400.4</v>
      </c>
      <c r="F606" s="190">
        <f>'ЕФЕКТИВНІСТЬ 2018 рік'!E475</f>
        <v>230.49</v>
      </c>
      <c r="G606" s="189">
        <f>'ЕФЕКТИВНІСТЬ 2018 рік'!N475</f>
        <v>1.9</v>
      </c>
      <c r="H606" s="64">
        <f>'ЕФЕКТИВНІСТЬ 2018 рік'!R475</f>
        <v>-1.4500000000000002</v>
      </c>
      <c r="I606" s="64">
        <f>'ЕФЕКТИВНІСТЬ 2018 рік'!Q475</f>
        <v>-2.1399999999999997</v>
      </c>
      <c r="K606" s="23">
        <f>'ЕФЕКТИВНІСТЬ 2018 рік'!U475</f>
        <v>0</v>
      </c>
      <c r="L606" s="114">
        <f>'ЕФЕКТИВНІСТЬ 2018 рік'!V475</f>
        <v>0</v>
      </c>
      <c r="M606" s="23" t="str">
        <f>'ЕФЕКТИВНІСТЬ 2018 рік'!W475</f>
        <v>ВВ</v>
      </c>
      <c r="N606" s="17">
        <f>'ЕФЕКТИВНІСТЬ 2018 рік'!X475</f>
        <v>0</v>
      </c>
    </row>
    <row r="607" spans="2:14" outlineLevel="1" x14ac:dyDescent="0.25">
      <c r="B607" s="2">
        <f>'ЕФЕКТИВНІСТЬ 2018 рік'!B476</f>
        <v>439</v>
      </c>
      <c r="C607" s="196" t="str">
        <f>'ЕФЕКТИВНІСТЬ 2018 рік'!C476</f>
        <v>Монастириський районний суд Тернопільської області</v>
      </c>
      <c r="E607" s="189">
        <f>'ЕФЕКТИВНІСТЬ 2018 рік'!K476</f>
        <v>4215.8999999999996</v>
      </c>
      <c r="F607" s="190">
        <f>'ЕФЕКТИВНІСТЬ 2018 рік'!E476</f>
        <v>251.95</v>
      </c>
      <c r="G607" s="189">
        <f>'ЕФЕКТИВНІСТЬ 2018 рік'!N476</f>
        <v>3</v>
      </c>
      <c r="H607" s="64">
        <f>'ЕФЕКТИВНІСТЬ 2018 рік'!R476</f>
        <v>-1.04</v>
      </c>
      <c r="I607" s="64">
        <f>'ЕФЕКТИВНІСТЬ 2018 рік'!Q476</f>
        <v>-2</v>
      </c>
      <c r="K607" s="23">
        <f>'ЕФЕКТИВНІСТЬ 2018 рік'!U476</f>
        <v>0</v>
      </c>
      <c r="L607" s="114">
        <f>'ЕФЕКТИВНІСТЬ 2018 рік'!V476</f>
        <v>0</v>
      </c>
      <c r="M607" s="23" t="str">
        <f>'ЕФЕКТИВНІСТЬ 2018 рік'!W476</f>
        <v>ВВ</v>
      </c>
      <c r="N607" s="17">
        <f>'ЕФЕКТИВНІСТЬ 2018 рік'!X476</f>
        <v>0</v>
      </c>
    </row>
    <row r="608" spans="2:14" outlineLevel="1" x14ac:dyDescent="0.25">
      <c r="B608" s="2">
        <f>'ЕФЕКТИВНІСТЬ 2018 рік'!B477</f>
        <v>440</v>
      </c>
      <c r="C608" s="196" t="str">
        <f>'ЕФЕКТИВНІСТЬ 2018 рік'!C477</f>
        <v>Підволочиський районний суд Тернопільської області</v>
      </c>
      <c r="E608" s="189">
        <f>'ЕФЕКТИВНІСТЬ 2018 рік'!K477</f>
        <v>5790.6</v>
      </c>
      <c r="F608" s="190">
        <f>'ЕФЕКТИВНІСТЬ 2018 рік'!E477</f>
        <v>276.82</v>
      </c>
      <c r="G608" s="189">
        <f>'ЕФЕКТИВНІСТЬ 2018 рік'!N477</f>
        <v>2</v>
      </c>
      <c r="H608" s="64">
        <f>'ЕФЕКТИВНІСТЬ 2018 рік'!R477</f>
        <v>-1.1299999999999999</v>
      </c>
      <c r="I608" s="64">
        <f>'ЕФЕКТИВНІСТЬ 2018 рік'!Q477</f>
        <v>-2.84</v>
      </c>
      <c r="K608" s="23">
        <f>'ЕФЕКТИВНІСТЬ 2018 рік'!U477</f>
        <v>0</v>
      </c>
      <c r="L608" s="114">
        <f>'ЕФЕКТИВНІСТЬ 2018 рік'!V477</f>
        <v>0</v>
      </c>
      <c r="M608" s="23" t="str">
        <f>'ЕФЕКТИВНІСТЬ 2018 рік'!W477</f>
        <v>ВВ</v>
      </c>
      <c r="N608" s="17">
        <f>'ЕФЕКТИВНІСТЬ 2018 рік'!X477</f>
        <v>0</v>
      </c>
    </row>
    <row r="609" spans="2:14" outlineLevel="1" x14ac:dyDescent="0.25">
      <c r="B609" s="2">
        <f>'ЕФЕКТИВНІСТЬ 2018 рік'!B478</f>
        <v>441</v>
      </c>
      <c r="C609" s="196" t="str">
        <f>'ЕФЕКТИВНІСТЬ 2018 рік'!C478</f>
        <v>Підгаєцький районний суд Тернопільської області</v>
      </c>
      <c r="E609" s="189">
        <f>'ЕФЕКТИВНІСТЬ 2018 рік'!K478</f>
        <v>3728.8</v>
      </c>
      <c r="F609" s="190">
        <f>'ЕФЕКТИВНІСТЬ 2018 рік'!E478</f>
        <v>81.34</v>
      </c>
      <c r="G609" s="189">
        <f>'ЕФЕКТИВНІСТЬ 2018 рік'!N478</f>
        <v>1</v>
      </c>
      <c r="H609" s="64">
        <f>'ЕФЕКТИВНІСТЬ 2018 рік'!R478</f>
        <v>-3.69</v>
      </c>
      <c r="I609" s="64">
        <f>'ЕФЕКТИВНІСТЬ 2018 рік'!Q478</f>
        <v>-7.92</v>
      </c>
      <c r="K609" s="23">
        <f>'ЕФЕКТИВНІСТЬ 2018 рік'!U478</f>
        <v>0</v>
      </c>
      <c r="L609" s="114">
        <f>'ЕФЕКТИВНІСТЬ 2018 рік'!V478</f>
        <v>0</v>
      </c>
      <c r="M609" s="23" t="str">
        <f>'ЕФЕКТИВНІСТЬ 2018 рік'!W478</f>
        <v>ВВ</v>
      </c>
      <c r="N609" s="17">
        <f>'ЕФЕКТИВНІСТЬ 2018 рік'!X478</f>
        <v>0</v>
      </c>
    </row>
    <row r="610" spans="2:14" ht="24" outlineLevel="1" x14ac:dyDescent="0.25">
      <c r="B610" s="2">
        <f>'ЕФЕКТИВНІСТЬ 2018 рік'!B479</f>
        <v>442</v>
      </c>
      <c r="C610" s="196" t="str">
        <f>'ЕФЕКТИВНІСТЬ 2018 рік'!C479</f>
        <v>Теребовлянський районний суд Тернопільської області</v>
      </c>
      <c r="E610" s="189">
        <f>'ЕФЕКТИВНІСТЬ 2018 рік'!K479</f>
        <v>7286.6</v>
      </c>
      <c r="F610" s="190">
        <f>'ЕФЕКТИВНІСТЬ 2018 рік'!E479</f>
        <v>582.9</v>
      </c>
      <c r="G610" s="189">
        <f>'ЕФЕКТИВНІСТЬ 2018 рік'!N479</f>
        <v>3</v>
      </c>
      <c r="H610" s="64">
        <f>'ЕФЕКТИВНІСТЬ 2018 рік'!R479</f>
        <v>-7.0000000000000007E-2</v>
      </c>
      <c r="I610" s="64">
        <f>'ЕФЕКТИВНІСТЬ 2018 рік'!Q479</f>
        <v>-0.64</v>
      </c>
      <c r="K610" s="23">
        <f>'ЕФЕКТИВНІСТЬ 2018 рік'!U479</f>
        <v>0</v>
      </c>
      <c r="L610" s="114">
        <f>'ЕФЕКТИВНІСТЬ 2018 рік'!V479</f>
        <v>0</v>
      </c>
      <c r="M610" s="23" t="str">
        <f>'ЕФЕКТИВНІСТЬ 2018 рік'!W479</f>
        <v>ВВ</v>
      </c>
      <c r="N610" s="17">
        <f>'ЕФЕКТИВНІСТЬ 2018 рік'!X479</f>
        <v>0</v>
      </c>
    </row>
    <row r="611" spans="2:14" ht="24" outlineLevel="1" x14ac:dyDescent="0.25">
      <c r="B611" s="2">
        <f>'ЕФЕКТИВНІСТЬ 2018 рік'!B480</f>
        <v>443</v>
      </c>
      <c r="C611" s="196" t="str">
        <f>'ЕФЕКТИВНІСТЬ 2018 рік'!C480</f>
        <v>Тернопільський міськрайонний суд Тернопільської області</v>
      </c>
      <c r="E611" s="189">
        <f>'ЕФЕКТИВНІСТЬ 2018 рік'!K480</f>
        <v>34133.1</v>
      </c>
      <c r="F611" s="190">
        <f>'ЕФЕКТИВНІСТЬ 2018 рік'!E480</f>
        <v>4517.03</v>
      </c>
      <c r="G611" s="189">
        <f>'ЕФЕКТИВНІСТЬ 2018 рік'!N480</f>
        <v>23</v>
      </c>
      <c r="H611" s="64">
        <f>'ЕФЕКТИВНІСТЬ 2018 рік'!R480</f>
        <v>0.39</v>
      </c>
      <c r="I611" s="64">
        <f>'ЕФЕКТИВНІСТЬ 2018 рік'!Q480</f>
        <v>-0.95</v>
      </c>
      <c r="K611" s="23">
        <f>'ЕФЕКТИВНІСТЬ 2018 рік'!U480</f>
        <v>0</v>
      </c>
      <c r="L611" s="114">
        <f>'ЕФЕКТИВНІСТЬ 2018 рік'!V480</f>
        <v>0</v>
      </c>
      <c r="M611" s="23">
        <f>'ЕФЕКТИВНІСТЬ 2018 рік'!W480</f>
        <v>0</v>
      </c>
      <c r="N611" s="17" t="str">
        <f>'ЕФЕКТИВНІСТЬ 2018 рік'!X480</f>
        <v>ВА</v>
      </c>
    </row>
    <row r="612" spans="2:14" outlineLevel="1" x14ac:dyDescent="0.25">
      <c r="B612" s="2">
        <f>'ЕФЕКТИВНІСТЬ 2018 рік'!B481</f>
        <v>444</v>
      </c>
      <c r="C612" s="196" t="str">
        <f>'ЕФЕКТИВНІСТЬ 2018 рік'!C481</f>
        <v>Чортківський районний суд Тернопільської області</v>
      </c>
      <c r="E612" s="189">
        <f>'ЕФЕКТИВНІСТЬ 2018 рік'!K481</f>
        <v>8307.2999999999993</v>
      </c>
      <c r="F612" s="190">
        <f>'ЕФЕКТИВНІСТЬ 2018 рік'!E481</f>
        <v>604.22</v>
      </c>
      <c r="G612" s="189">
        <f>'ЕФЕКТИВНІСТЬ 2018 рік'!N481</f>
        <v>5</v>
      </c>
      <c r="H612" s="64">
        <f>'ЕФЕКТИВНІСТЬ 2018 рік'!R481</f>
        <v>-0.57000000000000006</v>
      </c>
      <c r="I612" s="64">
        <f>'ЕФЕКТИВНІСТЬ 2018 рік'!Q481</f>
        <v>-1.1800000000000002</v>
      </c>
      <c r="K612" s="23">
        <f>'ЕФЕКТИВНІСТЬ 2018 рік'!U481</f>
        <v>0</v>
      </c>
      <c r="L612" s="114">
        <f>'ЕФЕКТИВНІСТЬ 2018 рік'!V481</f>
        <v>0</v>
      </c>
      <c r="M612" s="23" t="str">
        <f>'ЕФЕКТИВНІСТЬ 2018 рік'!W481</f>
        <v>ВВ</v>
      </c>
      <c r="N612" s="17">
        <f>'ЕФЕКТИВНІСТЬ 2018 рік'!X481</f>
        <v>0</v>
      </c>
    </row>
    <row r="613" spans="2:14" outlineLevel="1" x14ac:dyDescent="0.25">
      <c r="B613" s="2">
        <f>'ЕФЕКТИВНІСТЬ 2018 рік'!B482</f>
        <v>445</v>
      </c>
      <c r="C613" s="196" t="str">
        <f>'ЕФЕКТИВНІСТЬ 2018 рік'!C482</f>
        <v>Шумський районний суд Тернопільської області</v>
      </c>
      <c r="E613" s="189">
        <f>'ЕФЕКТИВНІСТЬ 2018 рік'!K482</f>
        <v>4777.8999999999996</v>
      </c>
      <c r="F613" s="190">
        <f>'ЕФЕКТИВНІСТЬ 2018 рік'!E482</f>
        <v>879.83</v>
      </c>
      <c r="G613" s="189">
        <f>'ЕФЕКТИВНІСТЬ 2018 рік'!N482</f>
        <v>1.3</v>
      </c>
      <c r="H613" s="64">
        <f>'ЕФЕКТИВНІСТЬ 2018 рік'!R482</f>
        <v>3.21</v>
      </c>
      <c r="I613" s="64">
        <f>'ЕФЕКТИВНІСТЬ 2018 рік'!Q482</f>
        <v>7.0000000000000007E-2</v>
      </c>
      <c r="K613" s="23">
        <f>'ЕФЕКТИВНІСТЬ 2018 рік'!U482</f>
        <v>0</v>
      </c>
      <c r="L613" s="114" t="str">
        <f>'ЕФЕКТИВНІСТЬ 2018 рік'!V482</f>
        <v>АА</v>
      </c>
      <c r="M613" s="23">
        <f>'ЕФЕКТИВНІСТЬ 2018 рік'!W482</f>
        <v>0</v>
      </c>
      <c r="N613" s="17">
        <f>'ЕФЕКТИВНІСТЬ 2018 рік'!X482</f>
        <v>0</v>
      </c>
    </row>
    <row r="614" spans="2:14" x14ac:dyDescent="0.25">
      <c r="C614" s="206" t="s">
        <v>712</v>
      </c>
      <c r="E614" s="77"/>
      <c r="F614" s="77"/>
      <c r="G614" s="77"/>
      <c r="H614" s="77"/>
      <c r="I614" s="77"/>
      <c r="K614" s="77"/>
      <c r="L614" s="77"/>
      <c r="M614" s="77"/>
      <c r="N614" s="77"/>
    </row>
    <row r="615" spans="2:14" outlineLevel="1" x14ac:dyDescent="0.25">
      <c r="B615" s="2">
        <f>'ЕФЕКТИВНІСТЬ 2018 рік'!B483</f>
        <v>446</v>
      </c>
      <c r="C615" s="196" t="str">
        <f>'ЕФЕКТИВНІСТЬ 2018 рік'!C483</f>
        <v>Балаклійський районний суд Харківської області</v>
      </c>
      <c r="E615" s="189">
        <f>'ЕФЕКТИВНІСТЬ 2018 рік'!K483</f>
        <v>12344</v>
      </c>
      <c r="F615" s="190">
        <f>'ЕФЕКТИВНІСТЬ 2018 рік'!E483</f>
        <v>1027.9100000000001</v>
      </c>
      <c r="G615" s="189">
        <f>'ЕФЕКТИВНІСТЬ 2018 рік'!N483</f>
        <v>7</v>
      </c>
      <c r="H615" s="64">
        <f>'ЕФЕКТИВНІСТЬ 2018 рік'!R483</f>
        <v>-0.28000000000000003</v>
      </c>
      <c r="I615" s="64">
        <f>'ЕФЕКТИВНІСТЬ 2018 рік'!Q483</f>
        <v>-0.39999999999999997</v>
      </c>
      <c r="K615" s="23">
        <f>'ЕФЕКТИВНІСТЬ 2018 рік'!U483</f>
        <v>0</v>
      </c>
      <c r="L615" s="114">
        <f>'ЕФЕКТИВНІСТЬ 2018 рік'!V483</f>
        <v>0</v>
      </c>
      <c r="M615" s="23" t="str">
        <f>'ЕФЕКТИВНІСТЬ 2018 рік'!W483</f>
        <v>ВВ</v>
      </c>
      <c r="N615" s="17">
        <f>'ЕФЕКТИВНІСТЬ 2018 рік'!X483</f>
        <v>0</v>
      </c>
    </row>
    <row r="616" spans="2:14" outlineLevel="1" x14ac:dyDescent="0.25">
      <c r="B616" s="2">
        <f>'ЕФЕКТИВНІСТЬ 2018 рік'!B484</f>
        <v>447</v>
      </c>
      <c r="C616" s="196" t="str">
        <f>'ЕФЕКТИВНІСТЬ 2018 рік'!C484</f>
        <v>Барвінківський районний суд Харківської області</v>
      </c>
      <c r="E616" s="189">
        <f>'ЕФЕКТИВНІСТЬ 2018 рік'!K484</f>
        <v>4747.8999999999996</v>
      </c>
      <c r="F616" s="190">
        <f>'ЕФЕКТИВНІСТЬ 2018 рік'!E484</f>
        <v>378.46</v>
      </c>
      <c r="G616" s="189">
        <f>'ЕФЕКТИВНІСТЬ 2018 рік'!N484</f>
        <v>2</v>
      </c>
      <c r="H616" s="64">
        <f>'ЕФЕКТИВНІСТЬ 2018 рік'!R484</f>
        <v>-0.1</v>
      </c>
      <c r="I616" s="64">
        <f>'ЕФЕКТИВНІСТЬ 2018 рік'!Q484</f>
        <v>0.26999999999999996</v>
      </c>
      <c r="K616" s="23" t="str">
        <f>'ЕФЕКТИВНІСТЬ 2018 рік'!U484</f>
        <v>АВ</v>
      </c>
      <c r="L616" s="114">
        <f>'ЕФЕКТИВНІСТЬ 2018 рік'!V484</f>
        <v>0</v>
      </c>
      <c r="M616" s="23">
        <f>'ЕФЕКТИВНІСТЬ 2018 рік'!W484</f>
        <v>0</v>
      </c>
      <c r="N616" s="17">
        <f>'ЕФЕКТИВНІСТЬ 2018 рік'!X484</f>
        <v>0</v>
      </c>
    </row>
    <row r="617" spans="2:14" outlineLevel="1" x14ac:dyDescent="0.25">
      <c r="B617" s="2">
        <f>'ЕФЕКТИВНІСТЬ 2018 рік'!B485</f>
        <v>448</v>
      </c>
      <c r="C617" s="196" t="str">
        <f>'ЕФЕКТИВНІСТЬ 2018 рік'!C485</f>
        <v>Близнюківський районний суд Харківської області</v>
      </c>
      <c r="E617" s="189">
        <f>'ЕФЕКТИВНІСТЬ 2018 рік'!K485</f>
        <v>5357.5</v>
      </c>
      <c r="F617" s="190">
        <f>'ЕФЕКТИВНІСТЬ 2018 рік'!E485</f>
        <v>276.16000000000003</v>
      </c>
      <c r="G617" s="189">
        <f>'ЕФЕКТИВНІСТЬ 2018 рік'!N485</f>
        <v>2.9239999999999999</v>
      </c>
      <c r="H617" s="64">
        <f>'ЕФЕКТИВНІСТЬ 2018 рік'!R485</f>
        <v>-1.24</v>
      </c>
      <c r="I617" s="64">
        <f>'ЕФЕКТИВНІСТЬ 2018 рік'!Q485</f>
        <v>-1.4100000000000001</v>
      </c>
      <c r="K617" s="23">
        <f>'ЕФЕКТИВНІСТЬ 2018 рік'!U485</f>
        <v>0</v>
      </c>
      <c r="L617" s="114">
        <f>'ЕФЕКТИВНІСТЬ 2018 рік'!V485</f>
        <v>0</v>
      </c>
      <c r="M617" s="23" t="str">
        <f>'ЕФЕКТИВНІСТЬ 2018 рік'!W485</f>
        <v>ВВ</v>
      </c>
      <c r="N617" s="17">
        <f>'ЕФЕКТИВНІСТЬ 2018 рік'!X485</f>
        <v>0</v>
      </c>
    </row>
    <row r="618" spans="2:14" outlineLevel="1" x14ac:dyDescent="0.25">
      <c r="B618" s="2">
        <f>'ЕФЕКТИВНІСТЬ 2018 рік'!B486</f>
        <v>449</v>
      </c>
      <c r="C618" s="196" t="str">
        <f>'ЕФЕКТИВНІСТЬ 2018 рік'!C486</f>
        <v>Богодухівський районний суд Харківської області</v>
      </c>
      <c r="E618" s="189">
        <f>'ЕФЕКТИВНІСТЬ 2018 рік'!K486</f>
        <v>5745</v>
      </c>
      <c r="F618" s="190">
        <f>'ЕФЕКТИВНІСТЬ 2018 рік'!E486</f>
        <v>417.6</v>
      </c>
      <c r="G618" s="189">
        <f>'ЕФЕКТИВНІСТЬ 2018 рік'!N486</f>
        <v>3</v>
      </c>
      <c r="H618" s="64">
        <f>'ЕФЕКТИВНІСТЬ 2018 рік'!R486</f>
        <v>-0.48</v>
      </c>
      <c r="I618" s="64">
        <f>'ЕФЕКТИВНІСТЬ 2018 рік'!Q486</f>
        <v>-1.65</v>
      </c>
      <c r="K618" s="23">
        <f>'ЕФЕКТИВНІСТЬ 2018 рік'!U486</f>
        <v>0</v>
      </c>
      <c r="L618" s="114">
        <f>'ЕФЕКТИВНІСТЬ 2018 рік'!V486</f>
        <v>0</v>
      </c>
      <c r="M618" s="23" t="str">
        <f>'ЕФЕКТИВНІСТЬ 2018 рік'!W486</f>
        <v>ВВ</v>
      </c>
      <c r="N618" s="17">
        <f>'ЕФЕКТИВНІСТЬ 2018 рік'!X486</f>
        <v>0</v>
      </c>
    </row>
    <row r="619" spans="2:14" outlineLevel="1" x14ac:dyDescent="0.25">
      <c r="B619" s="2">
        <f>'ЕФЕКТИВНІСТЬ 2018 рік'!B487</f>
        <v>450</v>
      </c>
      <c r="C619" s="196" t="str">
        <f>'ЕФЕКТИВНІСТЬ 2018 рік'!C487</f>
        <v>Борівський районний суд Харківської області</v>
      </c>
      <c r="E619" s="189">
        <f>'ЕФЕКТИВНІСТЬ 2018 рік'!K487</f>
        <v>4509.8</v>
      </c>
      <c r="F619" s="190">
        <f>'ЕФЕКТИВНІСТЬ 2018 рік'!E487</f>
        <v>230.22</v>
      </c>
      <c r="G619" s="189">
        <f>'ЕФЕКТИВНІСТЬ 2018 рік'!N487</f>
        <v>1</v>
      </c>
      <c r="H619" s="64">
        <f>'ЕФЕКТИВНІСТЬ 2018 рік'!R487</f>
        <v>-0.51</v>
      </c>
      <c r="I619" s="64">
        <f>'ЕФЕКТИВНІСТЬ 2018 рік'!Q487</f>
        <v>-1.06</v>
      </c>
      <c r="K619" s="23">
        <f>'ЕФЕКТИВНІСТЬ 2018 рік'!U487</f>
        <v>0</v>
      </c>
      <c r="L619" s="114">
        <f>'ЕФЕКТИВНІСТЬ 2018 рік'!V487</f>
        <v>0</v>
      </c>
      <c r="M619" s="23" t="str">
        <f>'ЕФЕКТИВНІСТЬ 2018 рік'!W487</f>
        <v>ВВ</v>
      </c>
      <c r="N619" s="17">
        <f>'ЕФЕКТИВНІСТЬ 2018 рік'!X487</f>
        <v>0</v>
      </c>
    </row>
    <row r="620" spans="2:14" outlineLevel="1" x14ac:dyDescent="0.25">
      <c r="B620" s="2">
        <f>'ЕФЕКТИВНІСТЬ 2018 рік'!B488</f>
        <v>451</v>
      </c>
      <c r="C620" s="196" t="str">
        <f>'ЕФЕКТИВНІСТЬ 2018 рік'!C488</f>
        <v>Валківський районний суд Харківської області</v>
      </c>
      <c r="E620" s="189">
        <f>'ЕФЕКТИВНІСТЬ 2018 рік'!K488</f>
        <v>6742.5</v>
      </c>
      <c r="F620" s="190">
        <f>'ЕФЕКТИВНІСТЬ 2018 рік'!E488</f>
        <v>1229.23</v>
      </c>
      <c r="G620" s="189">
        <f>'ЕФЕКТИВНІСТЬ 2018 рік'!N488</f>
        <v>3</v>
      </c>
      <c r="H620" s="64">
        <f>'ЕФЕКТИВНІСТЬ 2018 рік'!R488</f>
        <v>1.74</v>
      </c>
      <c r="I620" s="64">
        <f>'ЕФЕКТИВНІСТЬ 2018 рік'!Q488</f>
        <v>0.18000000000000005</v>
      </c>
      <c r="K620" s="23">
        <f>'ЕФЕКТИВНІСТЬ 2018 рік'!U488</f>
        <v>0</v>
      </c>
      <c r="L620" s="114" t="str">
        <f>'ЕФЕКТИВНІСТЬ 2018 рік'!V488</f>
        <v>АА</v>
      </c>
      <c r="M620" s="23">
        <f>'ЕФЕКТИВНІСТЬ 2018 рік'!W488</f>
        <v>0</v>
      </c>
      <c r="N620" s="17">
        <f>'ЕФЕКТИВНІСТЬ 2018 рік'!X488</f>
        <v>0</v>
      </c>
    </row>
    <row r="621" spans="2:14" outlineLevel="1" x14ac:dyDescent="0.25">
      <c r="B621" s="2">
        <f>'ЕФЕКТИВНІСТЬ 2018 рік'!B489</f>
        <v>452</v>
      </c>
      <c r="C621" s="196" t="str">
        <f>'ЕФЕКТИВНІСТЬ 2018 рік'!C489</f>
        <v>Великобурлуцький районний суд Харківської області</v>
      </c>
      <c r="E621" s="189">
        <f>'ЕФЕКТИВНІСТЬ 2018 рік'!K489</f>
        <v>5119.8999999999996</v>
      </c>
      <c r="F621" s="190">
        <f>'ЕФЕКТИВНІСТЬ 2018 рік'!E489</f>
        <v>408.79</v>
      </c>
      <c r="G621" s="189">
        <f>'ЕФЕКТИВНІСТЬ 2018 рік'!N489</f>
        <v>1.8</v>
      </c>
      <c r="H621" s="64">
        <f>'ЕФЕКТИВНІСТЬ 2018 рік'!R489</f>
        <v>0.10999999999999999</v>
      </c>
      <c r="I621" s="64">
        <f>'ЕФЕКТИВНІСТЬ 2018 рік'!Q489</f>
        <v>-1.23</v>
      </c>
      <c r="K621" s="23">
        <f>'ЕФЕКТИВНІСТЬ 2018 рік'!U489</f>
        <v>0</v>
      </c>
      <c r="L621" s="114">
        <f>'ЕФЕКТИВНІСТЬ 2018 рік'!V489</f>
        <v>0</v>
      </c>
      <c r="M621" s="23">
        <f>'ЕФЕКТИВНІСТЬ 2018 рік'!W489</f>
        <v>0</v>
      </c>
      <c r="N621" s="17" t="str">
        <f>'ЕФЕКТИВНІСТЬ 2018 рік'!X489</f>
        <v>ВА</v>
      </c>
    </row>
    <row r="622" spans="2:14" outlineLevel="1" x14ac:dyDescent="0.25">
      <c r="B622" s="2">
        <f>'ЕФЕКТИВНІСТЬ 2018 рік'!B490</f>
        <v>453</v>
      </c>
      <c r="C622" s="196" t="str">
        <f>'ЕФЕКТИВНІСТЬ 2018 рік'!C490</f>
        <v>Вовчанський районний суд Харківської області</v>
      </c>
      <c r="E622" s="189">
        <f>'ЕФЕКТИВНІСТЬ 2018 рік'!K490</f>
        <v>6762.8</v>
      </c>
      <c r="F622" s="190">
        <f>'ЕФЕКТИВНІСТЬ 2018 рік'!E490</f>
        <v>432.2</v>
      </c>
      <c r="G622" s="189">
        <f>'ЕФЕКТИВНІСТЬ 2018 рік'!N490</f>
        <v>2</v>
      </c>
      <c r="H622" s="64">
        <f>'ЕФЕКТИВНІСТЬ 2018 рік'!R490</f>
        <v>-0.22999999999999998</v>
      </c>
      <c r="I622" s="64">
        <f>'ЕФЕКТИВНІСТЬ 2018 рік'!Q490</f>
        <v>-3.25</v>
      </c>
      <c r="K622" s="23">
        <f>'ЕФЕКТИВНІСТЬ 2018 рік'!U490</f>
        <v>0</v>
      </c>
      <c r="L622" s="114">
        <f>'ЕФЕКТИВНІСТЬ 2018 рік'!V490</f>
        <v>0</v>
      </c>
      <c r="M622" s="23" t="str">
        <f>'ЕФЕКТИВНІСТЬ 2018 рік'!W490</f>
        <v>ВВ</v>
      </c>
      <c r="N622" s="17">
        <f>'ЕФЕКТИВНІСТЬ 2018 рік'!X490</f>
        <v>0</v>
      </c>
    </row>
    <row r="623" spans="2:14" outlineLevel="1" x14ac:dyDescent="0.25">
      <c r="B623" s="2">
        <f>'ЕФЕКТИВНІСТЬ 2018 рік'!B491</f>
        <v>454</v>
      </c>
      <c r="C623" s="196" t="str">
        <f>'ЕФЕКТИВНІСТЬ 2018 рік'!C491</f>
        <v>Дворічанський районний суд Харківської області</v>
      </c>
      <c r="E623" s="189">
        <f>'ЕФЕКТИВНІСТЬ 2018 рік'!K491</f>
        <v>5433.1</v>
      </c>
      <c r="F623" s="190">
        <f>'ЕФЕКТИВНІСТЬ 2018 рік'!E491</f>
        <v>264.02</v>
      </c>
      <c r="G623" s="189">
        <f>'ЕФЕКТИВНІСТЬ 2018 рік'!N491</f>
        <v>3</v>
      </c>
      <c r="H623" s="64">
        <f>'ЕФЕКТИВНІСТЬ 2018 рік'!R491</f>
        <v>-1.38</v>
      </c>
      <c r="I623" s="64">
        <f>'ЕФЕКТИВНІСТЬ 2018 рік'!Q491</f>
        <v>-0.62</v>
      </c>
      <c r="K623" s="23">
        <f>'ЕФЕКТИВНІСТЬ 2018 рік'!U491</f>
        <v>0</v>
      </c>
      <c r="L623" s="114">
        <f>'ЕФЕКТИВНІСТЬ 2018 рік'!V491</f>
        <v>0</v>
      </c>
      <c r="M623" s="23" t="str">
        <f>'ЕФЕКТИВНІСТЬ 2018 рік'!W491</f>
        <v>ВВ</v>
      </c>
      <c r="N623" s="17">
        <f>'ЕФЕКТИВНІСТЬ 2018 рік'!X491</f>
        <v>0</v>
      </c>
    </row>
    <row r="624" spans="2:14" outlineLevel="1" x14ac:dyDescent="0.25">
      <c r="B624" s="2">
        <f>'ЕФЕКТИВНІСТЬ 2018 рік'!B492</f>
        <v>455</v>
      </c>
      <c r="C624" s="196" t="str">
        <f>'ЕФЕКТИВНІСТЬ 2018 рік'!C492</f>
        <v>Дергачівський районний суд Харківської області</v>
      </c>
      <c r="E624" s="189">
        <f>'ЕФЕКТИВНІСТЬ 2018 рік'!K492</f>
        <v>14643.5</v>
      </c>
      <c r="F624" s="190">
        <f>'ЕФЕКТИВНІСТЬ 2018 рік'!E492</f>
        <v>1348.87</v>
      </c>
      <c r="G624" s="189">
        <f>'ЕФЕКТИВНІСТЬ 2018 рік'!N492</f>
        <v>9.1359999999999992</v>
      </c>
      <c r="H624" s="64">
        <f>'ЕФЕКТИВНІСТЬ 2018 рік'!R492</f>
        <v>-0.17</v>
      </c>
      <c r="I624" s="64">
        <f>'ЕФЕКТИВНІСТЬ 2018 рік'!Q492</f>
        <v>-0.29999999999999993</v>
      </c>
      <c r="K624" s="23">
        <f>'ЕФЕКТИВНІСТЬ 2018 рік'!U492</f>
        <v>0</v>
      </c>
      <c r="L624" s="114">
        <f>'ЕФЕКТИВНІСТЬ 2018 рік'!V492</f>
        <v>0</v>
      </c>
      <c r="M624" s="23" t="str">
        <f>'ЕФЕКТИВНІСТЬ 2018 рік'!W492</f>
        <v>ВВ</v>
      </c>
      <c r="N624" s="17">
        <f>'ЕФЕКТИВНІСТЬ 2018 рік'!X492</f>
        <v>0</v>
      </c>
    </row>
    <row r="625" spans="2:14" outlineLevel="1" x14ac:dyDescent="0.25">
      <c r="B625" s="2">
        <f>'ЕФЕКТИВНІСТЬ 2018 рік'!B493</f>
        <v>456</v>
      </c>
      <c r="C625" s="196" t="str">
        <f>'ЕФЕКТИВНІСТЬ 2018 рік'!C493</f>
        <v>Дзержинський районний суд м.Харкова</v>
      </c>
      <c r="E625" s="189">
        <f>'ЕФЕКТИВНІСТЬ 2018 рік'!K493</f>
        <v>24595.9</v>
      </c>
      <c r="F625" s="190">
        <f>'ЕФЕКТИВНІСТЬ 2018 рік'!E493</f>
        <v>3260.22</v>
      </c>
      <c r="G625" s="189">
        <f>'ЕФЕКТИВНІСТЬ 2018 рік'!N493</f>
        <v>13.88</v>
      </c>
      <c r="H625" s="64">
        <f>'ЕФЕКТИВНІСТЬ 2018 рік'!R493</f>
        <v>0.60000000000000009</v>
      </c>
      <c r="I625" s="64">
        <f>'ЕФЕКТИВНІСТЬ 2018 рік'!Q493</f>
        <v>-2.74</v>
      </c>
      <c r="K625" s="23">
        <f>'ЕФЕКТИВНІСТЬ 2018 рік'!U493</f>
        <v>0</v>
      </c>
      <c r="L625" s="114">
        <f>'ЕФЕКТИВНІСТЬ 2018 рік'!V493</f>
        <v>0</v>
      </c>
      <c r="M625" s="23">
        <f>'ЕФЕКТИВНІСТЬ 2018 рік'!W493</f>
        <v>0</v>
      </c>
      <c r="N625" s="17" t="str">
        <f>'ЕФЕКТИВНІСТЬ 2018 рік'!X493</f>
        <v>ВА</v>
      </c>
    </row>
    <row r="626" spans="2:14" outlineLevel="1" x14ac:dyDescent="0.25">
      <c r="B626" s="2">
        <f>'ЕФЕКТИВНІСТЬ 2018 рік'!B494</f>
        <v>457</v>
      </c>
      <c r="C626" s="196" t="str">
        <f>'ЕФЕКТИВНІСТЬ 2018 рік'!C494</f>
        <v>Жовтневий районний суд м.Харкова</v>
      </c>
      <c r="E626" s="189">
        <f>'ЕФЕКТИВНІСТЬ 2018 рік'!K494</f>
        <v>18245.900000000001</v>
      </c>
      <c r="F626" s="190">
        <f>'ЕФЕКТИВНІСТЬ 2018 рік'!E494</f>
        <v>1991.25</v>
      </c>
      <c r="G626" s="189">
        <f>'ЕФЕКТИВНІСТЬ 2018 рік'!N494</f>
        <v>12.224</v>
      </c>
      <c r="H626" s="64">
        <f>'ЕФЕКТИВНІСТЬ 2018 рік'!R494</f>
        <v>6.0000000000000012E-2</v>
      </c>
      <c r="I626" s="64">
        <f>'ЕФЕКТИВНІСТЬ 2018 рік'!Q494</f>
        <v>-0.37</v>
      </c>
      <c r="K626" s="23">
        <f>'ЕФЕКТИВНІСТЬ 2018 рік'!U494</f>
        <v>0</v>
      </c>
      <c r="L626" s="114">
        <f>'ЕФЕКТИВНІСТЬ 2018 рік'!V494</f>
        <v>0</v>
      </c>
      <c r="M626" s="23">
        <f>'ЕФЕКТИВНІСТЬ 2018 рік'!W494</f>
        <v>0</v>
      </c>
      <c r="N626" s="17" t="str">
        <f>'ЕФЕКТИВНІСТЬ 2018 рік'!X494</f>
        <v>ВА</v>
      </c>
    </row>
    <row r="627" spans="2:14" outlineLevel="1" x14ac:dyDescent="0.25">
      <c r="B627" s="2">
        <f>'ЕФЕКТИВНІСТЬ 2018 рік'!B495</f>
        <v>458</v>
      </c>
      <c r="C627" s="196" t="str">
        <f>'ЕФЕКТИВНІСТЬ 2018 рік'!C495</f>
        <v>Зачепилівський районний суд Харківської області</v>
      </c>
      <c r="E627" s="189">
        <f>'ЕФЕКТИВНІСТЬ 2018 рік'!K495</f>
        <v>5569.6</v>
      </c>
      <c r="F627" s="190">
        <f>'ЕФЕКТИВНІСТЬ 2018 рік'!E495</f>
        <v>523.04</v>
      </c>
      <c r="G627" s="189">
        <f>'ЕФЕКТИВНІСТЬ 2018 рік'!N495</f>
        <v>3</v>
      </c>
      <c r="H627" s="64">
        <f>'ЕФЕКТИВНІСТЬ 2018 рік'!R495</f>
        <v>0</v>
      </c>
      <c r="I627" s="64">
        <f>'ЕФЕКТИВНІСТЬ 2018 рік'!Q495</f>
        <v>0.36999999999999994</v>
      </c>
      <c r="K627" s="23">
        <f>'ЕФЕКТИВНІСТЬ 2018 рік'!U495</f>
        <v>0</v>
      </c>
      <c r="L627" s="114" t="str">
        <f>'ЕФЕКТИВНІСТЬ 2018 рік'!V495</f>
        <v>АА</v>
      </c>
      <c r="M627" s="23">
        <f>'ЕФЕКТИВНІСТЬ 2018 рік'!W495</f>
        <v>0</v>
      </c>
      <c r="N627" s="17">
        <f>'ЕФЕКТИВНІСТЬ 2018 рік'!X495</f>
        <v>0</v>
      </c>
    </row>
    <row r="628" spans="2:14" outlineLevel="1" x14ac:dyDescent="0.25">
      <c r="B628" s="2">
        <f>'ЕФЕКТИВНІСТЬ 2018 рік'!B496</f>
        <v>459</v>
      </c>
      <c r="C628" s="196" t="str">
        <f>'ЕФЕКТИВНІСТЬ 2018 рік'!C496</f>
        <v>Зміївський районний суд Харківської області</v>
      </c>
      <c r="E628" s="189">
        <f>'ЕФЕКТИВНІСТЬ 2018 рік'!K496</f>
        <v>8866.7999999999993</v>
      </c>
      <c r="F628" s="190">
        <f>'ЕФЕКТИВНІСТЬ 2018 рік'!E496</f>
        <v>2061.6999999999998</v>
      </c>
      <c r="G628" s="189">
        <f>'ЕФЕКТИВНІСТЬ 2018 рік'!N496</f>
        <v>4.008</v>
      </c>
      <c r="H628" s="64">
        <f>'ЕФЕКТИВНІСТЬ 2018 рік'!R496</f>
        <v>2.42</v>
      </c>
      <c r="I628" s="64">
        <f>'ЕФЕКТИВНІСТЬ 2018 рік'!Q496</f>
        <v>0.22000000000000003</v>
      </c>
      <c r="K628" s="23">
        <f>'ЕФЕКТИВНІСТЬ 2018 рік'!U496</f>
        <v>0</v>
      </c>
      <c r="L628" s="114" t="str">
        <f>'ЕФЕКТИВНІСТЬ 2018 рік'!V496</f>
        <v>АА</v>
      </c>
      <c r="M628" s="23">
        <f>'ЕФЕКТИВНІСТЬ 2018 рік'!W496</f>
        <v>0</v>
      </c>
      <c r="N628" s="17">
        <f>'ЕФЕКТИВНІСТЬ 2018 рік'!X496</f>
        <v>0</v>
      </c>
    </row>
    <row r="629" spans="2:14" outlineLevel="1" x14ac:dyDescent="0.25">
      <c r="B629" s="2">
        <f>'ЕФЕКТИВНІСТЬ 2018 рік'!B497</f>
        <v>460</v>
      </c>
      <c r="C629" s="196" t="str">
        <f>'ЕФЕКТИВНІСТЬ 2018 рік'!C497</f>
        <v>Золочівський районний суд Харківської області</v>
      </c>
      <c r="E629" s="189">
        <f>'ЕФЕКТИВНІСТЬ 2018 рік'!K497</f>
        <v>4505.2</v>
      </c>
      <c r="F629" s="190">
        <f>'ЕФЕКТИВНІСТЬ 2018 рік'!E497</f>
        <v>283.45</v>
      </c>
      <c r="G629" s="189">
        <f>'ЕФЕКТИВНІСТЬ 2018 рік'!N497</f>
        <v>2.488</v>
      </c>
      <c r="H629" s="64">
        <f>'ЕФЕКТИВНІСТЬ 2018 рік'!R497</f>
        <v>-0.81</v>
      </c>
      <c r="I629" s="64">
        <f>'ЕФЕКТИВНІСТЬ 2018 рік'!Q497</f>
        <v>-3.04</v>
      </c>
      <c r="K629" s="23">
        <f>'ЕФЕКТИВНІСТЬ 2018 рік'!U497</f>
        <v>0</v>
      </c>
      <c r="L629" s="114">
        <f>'ЕФЕКТИВНІСТЬ 2018 рік'!V497</f>
        <v>0</v>
      </c>
      <c r="M629" s="23" t="str">
        <f>'ЕФЕКТИВНІСТЬ 2018 рік'!W497</f>
        <v>ВВ</v>
      </c>
      <c r="N629" s="17">
        <f>'ЕФЕКТИВНІСТЬ 2018 рік'!X497</f>
        <v>0</v>
      </c>
    </row>
    <row r="630" spans="2:14" outlineLevel="1" x14ac:dyDescent="0.25">
      <c r="B630" s="2">
        <f>'ЕФЕКТИВНІСТЬ 2018 рік'!B498</f>
        <v>461</v>
      </c>
      <c r="C630" s="196" t="str">
        <f>'ЕФЕКТИВНІСТЬ 2018 рік'!C498</f>
        <v>Ізюмський міськрайонний суд Харківської області</v>
      </c>
      <c r="E630" s="189">
        <f>'ЕФЕКТИВНІСТЬ 2018 рік'!K498</f>
        <v>11942.1</v>
      </c>
      <c r="F630" s="190">
        <f>'ЕФЕКТИВНІСТЬ 2018 рік'!E498</f>
        <v>965.11</v>
      </c>
      <c r="G630" s="189">
        <f>'ЕФЕКТИВНІСТЬ 2018 рік'!N498</f>
        <v>5</v>
      </c>
      <c r="H630" s="64">
        <f>'ЕФЕКТИВНІСТЬ 2018 рік'!R498</f>
        <v>-6.9999999999999993E-2</v>
      </c>
      <c r="I630" s="64">
        <f>'ЕФЕКТИВНІСТЬ 2018 рік'!Q498</f>
        <v>-0.39999999999999997</v>
      </c>
      <c r="K630" s="23">
        <f>'ЕФЕКТИВНІСТЬ 2018 рік'!U498</f>
        <v>0</v>
      </c>
      <c r="L630" s="114">
        <f>'ЕФЕКТИВНІСТЬ 2018 рік'!V498</f>
        <v>0</v>
      </c>
      <c r="M630" s="23" t="str">
        <f>'ЕФЕКТИВНІСТЬ 2018 рік'!W498</f>
        <v>ВВ</v>
      </c>
      <c r="N630" s="17">
        <f>'ЕФЕКТИВНІСТЬ 2018 рік'!X498</f>
        <v>0</v>
      </c>
    </row>
    <row r="631" spans="2:14" outlineLevel="1" x14ac:dyDescent="0.25">
      <c r="B631" s="2">
        <f>'ЕФЕКТИВНІСТЬ 2018 рік'!B499</f>
        <v>462</v>
      </c>
      <c r="C631" s="196" t="str">
        <f>'ЕФЕКТИВНІСТЬ 2018 рік'!C499</f>
        <v>Кегичівський районний суд Харківської області</v>
      </c>
      <c r="E631" s="189">
        <f>'ЕФЕКТИВНІСТЬ 2018 рік'!K499</f>
        <v>4141.5</v>
      </c>
      <c r="F631" s="190">
        <f>'ЕФЕКТИВНІСТЬ 2018 рік'!E499</f>
        <v>89.85</v>
      </c>
      <c r="G631" s="189">
        <f>'ЕФЕКТИВНІСТЬ 2018 рік'!N499</f>
        <v>1.472</v>
      </c>
      <c r="H631" s="64">
        <f>'ЕФЕКТИВНІСТЬ 2018 рік'!R499</f>
        <v>-3.82</v>
      </c>
      <c r="I631" s="64">
        <f>'ЕФЕКТИВНІСТЬ 2018 рік'!Q499</f>
        <v>-4.1500000000000004</v>
      </c>
      <c r="K631" s="23">
        <f>'ЕФЕКТИВНІСТЬ 2018 рік'!U499</f>
        <v>0</v>
      </c>
      <c r="L631" s="114">
        <f>'ЕФЕКТИВНІСТЬ 2018 рік'!V499</f>
        <v>0</v>
      </c>
      <c r="M631" s="23" t="str">
        <f>'ЕФЕКТИВНІСТЬ 2018 рік'!W499</f>
        <v>ВВ</v>
      </c>
      <c r="N631" s="17">
        <f>'ЕФЕКТИВНІСТЬ 2018 рік'!X499</f>
        <v>0</v>
      </c>
    </row>
    <row r="632" spans="2:14" outlineLevel="1" x14ac:dyDescent="0.25">
      <c r="B632" s="2">
        <f>'ЕФЕКТИВНІСТЬ 2018 рік'!B500</f>
        <v>463</v>
      </c>
      <c r="C632" s="196" t="str">
        <f>'ЕФЕКТИВНІСТЬ 2018 рік'!C500</f>
        <v>Київський районний суд м.Харкова</v>
      </c>
      <c r="E632" s="189">
        <f>'ЕФЕКТИВНІСТЬ 2018 рік'!K500</f>
        <v>24948.3</v>
      </c>
      <c r="F632" s="190">
        <f>'ЕФЕКТИВНІСТЬ 2018 рік'!E500</f>
        <v>3698.5</v>
      </c>
      <c r="G632" s="189">
        <f>'ЕФЕКТИВНІСТЬ 2018 рік'!N500</f>
        <v>17.507999999999999</v>
      </c>
      <c r="H632" s="64">
        <f>'ЕФЕКТИВНІСТЬ 2018 рік'!R500</f>
        <v>0.55000000000000004</v>
      </c>
      <c r="I632" s="64">
        <f>'ЕФЕКТИВНІСТЬ 2018 рік'!Q500</f>
        <v>-0.83</v>
      </c>
      <c r="K632" s="23">
        <f>'ЕФЕКТИВНІСТЬ 2018 рік'!U500</f>
        <v>0</v>
      </c>
      <c r="L632" s="114">
        <f>'ЕФЕКТИВНІСТЬ 2018 рік'!V500</f>
        <v>0</v>
      </c>
      <c r="M632" s="23">
        <f>'ЕФЕКТИВНІСТЬ 2018 рік'!W500</f>
        <v>0</v>
      </c>
      <c r="N632" s="17" t="str">
        <f>'ЕФЕКТИВНІСТЬ 2018 рік'!X500</f>
        <v>ВА</v>
      </c>
    </row>
    <row r="633" spans="2:14" outlineLevel="1" x14ac:dyDescent="0.25">
      <c r="B633" s="2">
        <f>'ЕФЕКТИВНІСТЬ 2018 рік'!B501</f>
        <v>464</v>
      </c>
      <c r="C633" s="196" t="str">
        <f>'ЕФЕКТИВНІСТЬ 2018 рік'!C501</f>
        <v>Коломацький районний суд Харківської області</v>
      </c>
      <c r="E633" s="189">
        <f>'ЕФЕКТИВНІСТЬ 2018 рік'!K501</f>
        <v>4304.8999999999996</v>
      </c>
      <c r="F633" s="190">
        <f>'ЕФЕКТИВНІСТЬ 2018 рік'!E501</f>
        <v>95.5</v>
      </c>
      <c r="G633" s="189">
        <f>'ЕФЕКТИВНІСТЬ 2018 рік'!N501</f>
        <v>3</v>
      </c>
      <c r="H633" s="64">
        <f>'ЕФЕКТИВНІСТЬ 2018 рік'!R501</f>
        <v>-3.89</v>
      </c>
      <c r="I633" s="64">
        <f>'ЕФЕКТИВНІСТЬ 2018 рік'!Q501</f>
        <v>-2.95</v>
      </c>
      <c r="K633" s="23">
        <f>'ЕФЕКТИВНІСТЬ 2018 рік'!U501</f>
        <v>0</v>
      </c>
      <c r="L633" s="114">
        <f>'ЕФЕКТИВНІСТЬ 2018 рік'!V501</f>
        <v>0</v>
      </c>
      <c r="M633" s="23" t="str">
        <f>'ЕФЕКТИВНІСТЬ 2018 рік'!W501</f>
        <v>ВВ</v>
      </c>
      <c r="N633" s="17">
        <f>'ЕФЕКТИВНІСТЬ 2018 рік'!X501</f>
        <v>0</v>
      </c>
    </row>
    <row r="634" spans="2:14" outlineLevel="1" x14ac:dyDescent="0.25">
      <c r="B634" s="2">
        <f>'ЕФЕКТИВНІСТЬ 2018 рік'!B502</f>
        <v>465</v>
      </c>
      <c r="C634" s="196" t="str">
        <f>'ЕФЕКТИВНІСТЬ 2018 рік'!C502</f>
        <v>Комінтернівський районний суд м.Харкова</v>
      </c>
      <c r="E634" s="189">
        <f>'ЕФЕКТИВНІСТЬ 2018 рік'!K502</f>
        <v>20009.3</v>
      </c>
      <c r="F634" s="190">
        <f>'ЕФЕКТИВНІСТЬ 2018 рік'!E502</f>
        <v>2299.0700000000002</v>
      </c>
      <c r="G634" s="189">
        <f>'ЕФЕКТИВНІСТЬ 2018 рік'!N502</f>
        <v>13.88</v>
      </c>
      <c r="H634" s="64">
        <f>'ЕФЕКТИВНІСТЬ 2018 рік'!R502</f>
        <v>0.13</v>
      </c>
      <c r="I634" s="64">
        <f>'ЕФЕКТИВНІСТЬ 2018 рік'!Q502</f>
        <v>-0.98</v>
      </c>
      <c r="K634" s="23">
        <f>'ЕФЕКТИВНІСТЬ 2018 рік'!U502</f>
        <v>0</v>
      </c>
      <c r="L634" s="114">
        <f>'ЕФЕКТИВНІСТЬ 2018 рік'!V502</f>
        <v>0</v>
      </c>
      <c r="M634" s="23">
        <f>'ЕФЕКТИВНІСТЬ 2018 рік'!W502</f>
        <v>0</v>
      </c>
      <c r="N634" s="17" t="str">
        <f>'ЕФЕКТИВНІСТЬ 2018 рік'!X502</f>
        <v>ВА</v>
      </c>
    </row>
    <row r="635" spans="2:14" outlineLevel="1" x14ac:dyDescent="0.25">
      <c r="B635" s="2">
        <f>'ЕФЕКТИВНІСТЬ 2018 рік'!B503</f>
        <v>466</v>
      </c>
      <c r="C635" s="196" t="str">
        <f>'ЕФЕКТИВНІСТЬ 2018 рік'!C503</f>
        <v>Красноградський районний суд Харківської області</v>
      </c>
      <c r="E635" s="189">
        <f>'ЕФЕКТИВНІСТЬ 2018 рік'!K503</f>
        <v>9107.4</v>
      </c>
      <c r="F635" s="190">
        <f>'ЕФЕКТИВНІСТЬ 2018 рік'!E503</f>
        <v>952.77</v>
      </c>
      <c r="G635" s="189">
        <f>'ЕФЕКТИВНІСТЬ 2018 рік'!N503</f>
        <v>4</v>
      </c>
      <c r="H635" s="64">
        <f>'ЕФЕКТИВНІСТЬ 2018 рік'!R503</f>
        <v>0.44</v>
      </c>
      <c r="I635" s="64">
        <f>'ЕФЕКТИВНІСТЬ 2018 рік'!Q503</f>
        <v>3.999999999999998E-2</v>
      </c>
      <c r="K635" s="23">
        <f>'ЕФЕКТИВНІСТЬ 2018 рік'!U503</f>
        <v>0</v>
      </c>
      <c r="L635" s="114" t="str">
        <f>'ЕФЕКТИВНІСТЬ 2018 рік'!V503</f>
        <v>АА</v>
      </c>
      <c r="M635" s="23">
        <f>'ЕФЕКТИВНІСТЬ 2018 рік'!W503</f>
        <v>0</v>
      </c>
      <c r="N635" s="17">
        <f>'ЕФЕКТИВНІСТЬ 2018 рік'!X503</f>
        <v>0</v>
      </c>
    </row>
    <row r="636" spans="2:14" outlineLevel="1" x14ac:dyDescent="0.25">
      <c r="B636" s="2">
        <f>'ЕФЕКТИВНІСТЬ 2018 рік'!B504</f>
        <v>467</v>
      </c>
      <c r="C636" s="196" t="str">
        <f>'ЕФЕКТИВНІСТЬ 2018 рік'!C504</f>
        <v>Краснокутський районний суд Харківської області</v>
      </c>
      <c r="E636" s="189">
        <f>'ЕФЕКТИВНІСТЬ 2018 рік'!K504</f>
        <v>5196</v>
      </c>
      <c r="F636" s="190">
        <f>'ЕФЕКТИВНІСТЬ 2018 рік'!E504</f>
        <v>415.37</v>
      </c>
      <c r="G636" s="189">
        <f>'ЕФЕКТИВНІСТЬ 2018 рік'!N504</f>
        <v>2.7759999999999998</v>
      </c>
      <c r="H636" s="64">
        <f>'ЕФЕКТИВНІСТЬ 2018 рік'!R504</f>
        <v>-0.31</v>
      </c>
      <c r="I636" s="64">
        <f>'ЕФЕКТИВНІСТЬ 2018 рік'!Q504</f>
        <v>-0.81</v>
      </c>
      <c r="K636" s="23">
        <f>'ЕФЕКТИВНІСТЬ 2018 рік'!U504</f>
        <v>0</v>
      </c>
      <c r="L636" s="114">
        <f>'ЕФЕКТИВНІСТЬ 2018 рік'!V504</f>
        <v>0</v>
      </c>
      <c r="M636" s="23" t="str">
        <f>'ЕФЕКТИВНІСТЬ 2018 рік'!W504</f>
        <v>ВВ</v>
      </c>
      <c r="N636" s="17">
        <f>'ЕФЕКТИВНІСТЬ 2018 рік'!X504</f>
        <v>0</v>
      </c>
    </row>
    <row r="637" spans="2:14" outlineLevel="1" x14ac:dyDescent="0.25">
      <c r="B637" s="2">
        <f>'ЕФЕКТИВНІСТЬ 2018 рік'!B505</f>
        <v>468</v>
      </c>
      <c r="C637" s="196" t="str">
        <f>'ЕФЕКТИВНІСТЬ 2018 рік'!C505</f>
        <v>Куп'янський міськрайонний суд Харківської області</v>
      </c>
      <c r="E637" s="189">
        <f>'ЕФЕКТИВНІСТЬ 2018 рік'!K505</f>
        <v>16147.8</v>
      </c>
      <c r="F637" s="190">
        <f>'ЕФЕКТИВНІСТЬ 2018 рік'!E505</f>
        <v>1142.04</v>
      </c>
      <c r="G637" s="189">
        <f>'ЕФЕКТИВНІСТЬ 2018 рік'!N505</f>
        <v>9.32</v>
      </c>
      <c r="H637" s="64">
        <f>'ЕФЕКТИВНІСТЬ 2018 рік'!R505</f>
        <v>-0.60000000000000009</v>
      </c>
      <c r="I637" s="64">
        <f>'ЕФЕКТИВНІСТЬ 2018 рік'!Q505</f>
        <v>-0.49999999999999994</v>
      </c>
      <c r="K637" s="23">
        <f>'ЕФЕКТИВНІСТЬ 2018 рік'!U505</f>
        <v>0</v>
      </c>
      <c r="L637" s="114">
        <f>'ЕФЕКТИВНІСТЬ 2018 рік'!V505</f>
        <v>0</v>
      </c>
      <c r="M637" s="23" t="str">
        <f>'ЕФЕКТИВНІСТЬ 2018 рік'!W505</f>
        <v>ВВ</v>
      </c>
      <c r="N637" s="17">
        <f>'ЕФЕКТИВНІСТЬ 2018 рік'!X505</f>
        <v>0</v>
      </c>
    </row>
    <row r="638" spans="2:14" outlineLevel="1" x14ac:dyDescent="0.25">
      <c r="B638" s="2">
        <f>'ЕФЕКТИВНІСТЬ 2018 рік'!B506</f>
        <v>469</v>
      </c>
      <c r="C638" s="196" t="str">
        <f>'ЕФЕКТИВНІСТЬ 2018 рік'!C506</f>
        <v>Ленінський районний суд м.Харкова</v>
      </c>
      <c r="E638" s="189">
        <f>'ЕФЕКТИВНІСТЬ 2018 рік'!K506</f>
        <v>17242.400000000001</v>
      </c>
      <c r="F638" s="190">
        <f>'ЕФЕКТИВНІСТЬ 2018 рік'!E506</f>
        <v>5205.05</v>
      </c>
      <c r="G638" s="189">
        <f>'ЕФЕКТИВНІСТЬ 2018 рік'!N506</f>
        <v>11</v>
      </c>
      <c r="H638" s="64">
        <f>'ЕФЕКТИВНІСТЬ 2018 рік'!R506</f>
        <v>2.2800000000000002</v>
      </c>
      <c r="I638" s="64">
        <f>'ЕФЕКТИВНІСТЬ 2018 рік'!Q506</f>
        <v>5.9999999999999942E-2</v>
      </c>
      <c r="K638" s="23">
        <f>'ЕФЕКТИВНІСТЬ 2018 рік'!U506</f>
        <v>0</v>
      </c>
      <c r="L638" s="114" t="str">
        <f>'ЕФЕКТИВНІСТЬ 2018 рік'!V506</f>
        <v>АА</v>
      </c>
      <c r="M638" s="23">
        <f>'ЕФЕКТИВНІСТЬ 2018 рік'!W506</f>
        <v>0</v>
      </c>
      <c r="N638" s="17">
        <f>'ЕФЕКТИВНІСТЬ 2018 рік'!X506</f>
        <v>0</v>
      </c>
    </row>
    <row r="639" spans="2:14" outlineLevel="1" x14ac:dyDescent="0.25">
      <c r="B639" s="2">
        <f>'ЕФЕКТИВНІСТЬ 2018 рік'!B507</f>
        <v>470</v>
      </c>
      <c r="C639" s="196" t="str">
        <f>'ЕФЕКТИВНІСТЬ 2018 рік'!C507</f>
        <v>Лозівський міськрайонний суд Харківської області</v>
      </c>
      <c r="E639" s="189">
        <f>'ЕФЕКТИВНІСТЬ 2018 рік'!K507</f>
        <v>14059.2</v>
      </c>
      <c r="F639" s="190">
        <f>'ЕФЕКТИВНІСТЬ 2018 рік'!E507</f>
        <v>1294.8499999999999</v>
      </c>
      <c r="G639" s="189">
        <f>'ЕФЕКТИВНІСТЬ 2018 рік'!N507</f>
        <v>6.1719999999999997</v>
      </c>
      <c r="H639" s="64">
        <f>'ЕФЕКТИВНІСТЬ 2018 рік'!R507</f>
        <v>0.16999999999999998</v>
      </c>
      <c r="I639" s="64">
        <f>'ЕФЕКТИВНІСТЬ 2018 рік'!Q507</f>
        <v>-1.37</v>
      </c>
      <c r="K639" s="23">
        <f>'ЕФЕКТИВНІСТЬ 2018 рік'!U507</f>
        <v>0</v>
      </c>
      <c r="L639" s="114">
        <f>'ЕФЕКТИВНІСТЬ 2018 рік'!V507</f>
        <v>0</v>
      </c>
      <c r="M639" s="23">
        <f>'ЕФЕКТИВНІСТЬ 2018 рік'!W507</f>
        <v>0</v>
      </c>
      <c r="N639" s="17" t="str">
        <f>'ЕФЕКТИВНІСТЬ 2018 рік'!X507</f>
        <v>ВА</v>
      </c>
    </row>
    <row r="640" spans="2:14" outlineLevel="1" x14ac:dyDescent="0.25">
      <c r="B640" s="2">
        <f>'ЕФЕКТИВНІСТЬ 2018 рік'!B508</f>
        <v>471</v>
      </c>
      <c r="C640" s="196" t="str">
        <f>'ЕФЕКТИВНІСТЬ 2018 рік'!C508</f>
        <v>Люботинський міський суд Харківської області</v>
      </c>
      <c r="E640" s="189">
        <f>'ЕФЕКТИВНІСТЬ 2018 рік'!K508</f>
        <v>4933.2</v>
      </c>
      <c r="F640" s="190">
        <f>'ЕФЕКТИВНІСТЬ 2018 рік'!E508</f>
        <v>198.8</v>
      </c>
      <c r="G640" s="189">
        <f>'ЕФЕКТИВНІСТЬ 2018 рік'!N508</f>
        <v>3</v>
      </c>
      <c r="H640" s="64">
        <f>'ЕФЕКТИВНІСТЬ 2018 рік'!R508</f>
        <v>-1.87</v>
      </c>
      <c r="I640" s="64">
        <f>'ЕФЕКТИВНІСТЬ 2018 рік'!Q508</f>
        <v>-3.0000000000000013E-2</v>
      </c>
      <c r="K640" s="23">
        <f>'ЕФЕКТИВНІСТЬ 2018 рік'!U508</f>
        <v>0</v>
      </c>
      <c r="L640" s="114">
        <f>'ЕФЕКТИВНІСТЬ 2018 рік'!V508</f>
        <v>0</v>
      </c>
      <c r="M640" s="23" t="str">
        <f>'ЕФЕКТИВНІСТЬ 2018 рік'!W508</f>
        <v>ВВ</v>
      </c>
      <c r="N640" s="17">
        <f>'ЕФЕКТИВНІСТЬ 2018 рік'!X508</f>
        <v>0</v>
      </c>
    </row>
    <row r="641" spans="2:14" outlineLevel="1" x14ac:dyDescent="0.25">
      <c r="B641" s="2">
        <f>'ЕФЕКТИВНІСТЬ 2018 рік'!B509</f>
        <v>472</v>
      </c>
      <c r="C641" s="196" t="str">
        <f>'ЕФЕКТИВНІСТЬ 2018 рік'!C509</f>
        <v>Московський районний суд м.Харкова</v>
      </c>
      <c r="E641" s="189">
        <f>'ЕФЕКТИВНІСТЬ 2018 рік'!K509</f>
        <v>27357.200000000001</v>
      </c>
      <c r="F641" s="190">
        <f>'ЕФЕКТИВНІСТЬ 2018 рік'!E509</f>
        <v>3767.69</v>
      </c>
      <c r="G641" s="189">
        <f>'ЕФЕКТИВНІСТЬ 2018 рік'!N509</f>
        <v>17.007999999999999</v>
      </c>
      <c r="H641" s="64">
        <f>'ЕФЕКТИВНІСТЬ 2018 рік'!R509</f>
        <v>0.55000000000000004</v>
      </c>
      <c r="I641" s="64">
        <f>'ЕФЕКТИВНІСТЬ 2018 рік'!Q509</f>
        <v>-1.21</v>
      </c>
      <c r="K641" s="23">
        <f>'ЕФЕКТИВНІСТЬ 2018 рік'!U509</f>
        <v>0</v>
      </c>
      <c r="L641" s="114">
        <f>'ЕФЕКТИВНІСТЬ 2018 рік'!V509</f>
        <v>0</v>
      </c>
      <c r="M641" s="23">
        <f>'ЕФЕКТИВНІСТЬ 2018 рік'!W509</f>
        <v>0</v>
      </c>
      <c r="N641" s="17" t="str">
        <f>'ЕФЕКТИВНІСТЬ 2018 рік'!X509</f>
        <v>ВА</v>
      </c>
    </row>
    <row r="642" spans="2:14" outlineLevel="1" x14ac:dyDescent="0.25">
      <c r="B642" s="2">
        <f>'ЕФЕКТИВНІСТЬ 2018 рік'!B510</f>
        <v>473</v>
      </c>
      <c r="C642" s="196" t="str">
        <f>'ЕФЕКТИВНІСТЬ 2018 рік'!C510</f>
        <v>Нововодолазький районний суд Харківської області</v>
      </c>
      <c r="E642" s="189">
        <f>'ЕФЕКТИВНІСТЬ 2018 рік'!K510</f>
        <v>6069.6</v>
      </c>
      <c r="F642" s="190">
        <f>'ЕФЕКТИВНІСТЬ 2018 рік'!E510</f>
        <v>624.99</v>
      </c>
      <c r="G642" s="189">
        <f>'ЕФЕКТИВНІСТЬ 2018 рік'!N510</f>
        <v>3.0640000000000001</v>
      </c>
      <c r="H642" s="64">
        <f>'ЕФЕКТИВНІСТЬ 2018 рік'!R510</f>
        <v>0.24</v>
      </c>
      <c r="I642" s="64">
        <f>'ЕФЕКТИВНІСТЬ 2018 рік'!Q510</f>
        <v>-2.0099999999999998</v>
      </c>
      <c r="K642" s="23">
        <f>'ЕФЕКТИВНІСТЬ 2018 рік'!U510</f>
        <v>0</v>
      </c>
      <c r="L642" s="114">
        <f>'ЕФЕКТИВНІСТЬ 2018 рік'!V510</f>
        <v>0</v>
      </c>
      <c r="M642" s="23">
        <f>'ЕФЕКТИВНІСТЬ 2018 рік'!W510</f>
        <v>0</v>
      </c>
      <c r="N642" s="17" t="str">
        <f>'ЕФЕКТИВНІСТЬ 2018 рік'!X510</f>
        <v>ВА</v>
      </c>
    </row>
    <row r="643" spans="2:14" outlineLevel="1" x14ac:dyDescent="0.25">
      <c r="B643" s="2">
        <f>'ЕФЕКТИВНІСТЬ 2018 рік'!B511</f>
        <v>474</v>
      </c>
      <c r="C643" s="196" t="str">
        <f>'ЕФЕКТИВНІСТЬ 2018 рік'!C511</f>
        <v>Орджонікідзевський районний суд м.Харкова</v>
      </c>
      <c r="E643" s="189">
        <f>'ЕФЕКТИВНІСТЬ 2018 рік'!K511</f>
        <v>20311.8</v>
      </c>
      <c r="F643" s="190">
        <f>'ЕФЕКТИВНІСТЬ 2018 рік'!E511</f>
        <v>1815.3</v>
      </c>
      <c r="G643" s="189">
        <f>'ЕФЕКТИВНІСТЬ 2018 рік'!N511</f>
        <v>12.86</v>
      </c>
      <c r="H643" s="64">
        <f>'ЕФЕКТИВНІСТЬ 2018 рік'!R511</f>
        <v>-0.24000000000000002</v>
      </c>
      <c r="I643" s="64">
        <f>'ЕФЕКТИВНІСТЬ 2018 рік'!Q511</f>
        <v>-1.4100000000000001</v>
      </c>
      <c r="K643" s="23">
        <f>'ЕФЕКТИВНІСТЬ 2018 рік'!U511</f>
        <v>0</v>
      </c>
      <c r="L643" s="114">
        <f>'ЕФЕКТИВНІСТЬ 2018 рік'!V511</f>
        <v>0</v>
      </c>
      <c r="M643" s="23" t="str">
        <f>'ЕФЕКТИВНІСТЬ 2018 рік'!W511</f>
        <v>ВВ</v>
      </c>
      <c r="N643" s="17">
        <f>'ЕФЕКТИВНІСТЬ 2018 рік'!X511</f>
        <v>0</v>
      </c>
    </row>
    <row r="644" spans="2:14" ht="24" outlineLevel="1" x14ac:dyDescent="0.25">
      <c r="B644" s="2">
        <f>'ЕФЕКТИВНІСТЬ 2018 рік'!B512</f>
        <v>475</v>
      </c>
      <c r="C644" s="196" t="str">
        <f>'ЕФЕКТИВНІСТЬ 2018 рік'!C512</f>
        <v>Первомайський міськрайонний суд Харківської області</v>
      </c>
      <c r="E644" s="189">
        <f>'ЕФЕКТИВНІСТЬ 2018 рік'!K512</f>
        <v>11987.7</v>
      </c>
      <c r="F644" s="190">
        <f>'ЕФЕКТИВНІСТЬ 2018 рік'!E512</f>
        <v>542.9</v>
      </c>
      <c r="G644" s="189">
        <f>'ЕФЕКТИВНІСТЬ 2018 рік'!N512</f>
        <v>6.5039999999999996</v>
      </c>
      <c r="H644" s="64">
        <f>'ЕФЕКТИВНІСТЬ 2018 рік'!R512</f>
        <v>-1.54</v>
      </c>
      <c r="I644" s="64">
        <f>'ЕФЕКТИВНІСТЬ 2018 рік'!Q512</f>
        <v>-0.13</v>
      </c>
      <c r="K644" s="23">
        <f>'ЕФЕКТИВНІСТЬ 2018 рік'!U512</f>
        <v>0</v>
      </c>
      <c r="L644" s="114">
        <f>'ЕФЕКТИВНІСТЬ 2018 рік'!V512</f>
        <v>0</v>
      </c>
      <c r="M644" s="23" t="str">
        <f>'ЕФЕКТИВНІСТЬ 2018 рік'!W512</f>
        <v>ВВ</v>
      </c>
      <c r="N644" s="17">
        <f>'ЕФЕКТИВНІСТЬ 2018 рік'!X512</f>
        <v>0</v>
      </c>
    </row>
    <row r="645" spans="2:14" outlineLevel="1" x14ac:dyDescent="0.25">
      <c r="B645" s="2">
        <f>'ЕФЕКТИВНІСТЬ 2018 рік'!B513</f>
        <v>476</v>
      </c>
      <c r="C645" s="196" t="str">
        <f>'ЕФЕКТИВНІСТЬ 2018 рік'!C513</f>
        <v>Печенізький районний суд Харківської області</v>
      </c>
      <c r="E645" s="189">
        <f>'ЕФЕКТИВНІСТЬ 2018 рік'!K513</f>
        <v>4720.3999999999996</v>
      </c>
      <c r="F645" s="190">
        <f>'ЕФЕКТИВНІСТЬ 2018 рік'!E513</f>
        <v>101.45</v>
      </c>
      <c r="G645" s="189">
        <f>'ЕФЕКТИВНІСТЬ 2018 рік'!N513</f>
        <v>3</v>
      </c>
      <c r="H645" s="64">
        <f>'ЕФЕКТИВНІСТЬ 2018 рік'!R513</f>
        <v>-4</v>
      </c>
      <c r="I645" s="64">
        <f>'ЕФЕКТИВНІСТЬ 2018 рік'!Q513</f>
        <v>-2.0099999999999998</v>
      </c>
      <c r="K645" s="23">
        <f>'ЕФЕКТИВНІСТЬ 2018 рік'!U513</f>
        <v>0</v>
      </c>
      <c r="L645" s="114">
        <f>'ЕФЕКТИВНІСТЬ 2018 рік'!V513</f>
        <v>0</v>
      </c>
      <c r="M645" s="23" t="str">
        <f>'ЕФЕКТИВНІСТЬ 2018 рік'!W513</f>
        <v>ВВ</v>
      </c>
      <c r="N645" s="17">
        <f>'ЕФЕКТИВНІСТЬ 2018 рік'!X513</f>
        <v>0</v>
      </c>
    </row>
    <row r="646" spans="2:14" outlineLevel="1" x14ac:dyDescent="0.25">
      <c r="B646" s="2">
        <f>'ЕФЕКТИВНІСТЬ 2018 рік'!B514</f>
        <v>477</v>
      </c>
      <c r="C646" s="196" t="str">
        <f>'ЕФЕКТИВНІСТЬ 2018 рік'!C514</f>
        <v>Сахновщинський районний суд Харківської області</v>
      </c>
      <c r="E646" s="189">
        <f>'ЕФЕКТИВНІСТЬ 2018 рік'!K514</f>
        <v>5447.1</v>
      </c>
      <c r="F646" s="190">
        <f>'ЕФЕКТИВНІСТЬ 2018 рік'!E514</f>
        <v>231.58</v>
      </c>
      <c r="G646" s="189">
        <f>'ЕФЕКТИВНІСТЬ 2018 рік'!N514</f>
        <v>3</v>
      </c>
      <c r="H646" s="64">
        <f>'ЕФЕКТИВНІСТЬ 2018 рік'!R514</f>
        <v>-1.7000000000000002</v>
      </c>
      <c r="I646" s="64">
        <f>'ЕФЕКТИВНІСТЬ 2018 рік'!Q514</f>
        <v>-5.2700000000000005</v>
      </c>
      <c r="K646" s="23">
        <f>'ЕФЕКТИВНІСТЬ 2018 рік'!U514</f>
        <v>0</v>
      </c>
      <c r="L646" s="114">
        <f>'ЕФЕКТИВНІСТЬ 2018 рік'!V514</f>
        <v>0</v>
      </c>
      <c r="M646" s="23" t="str">
        <f>'ЕФЕКТИВНІСТЬ 2018 рік'!W514</f>
        <v>ВВ</v>
      </c>
      <c r="N646" s="17">
        <f>'ЕФЕКТИВНІСТЬ 2018 рік'!X514</f>
        <v>0</v>
      </c>
    </row>
    <row r="647" spans="2:14" outlineLevel="1" x14ac:dyDescent="0.25">
      <c r="B647" s="2">
        <f>'ЕФЕКТИВНІСТЬ 2018 рік'!B515</f>
        <v>478</v>
      </c>
      <c r="C647" s="196" t="str">
        <f>'ЕФЕКТИВНІСТЬ 2018 рік'!C515</f>
        <v>Фрунзенський районний суд м.Харкова</v>
      </c>
      <c r="E647" s="189">
        <f>'ЕФЕКТИВНІСТЬ 2018 рік'!K515</f>
        <v>15701.3</v>
      </c>
      <c r="F647" s="190">
        <f>'ЕФЕКТИВНІСТЬ 2018 рік'!E515</f>
        <v>1739.6</v>
      </c>
      <c r="G647" s="189">
        <f>'ЕФЕКТИВНІСТЬ 2018 рік'!N515</f>
        <v>11.715999999999999</v>
      </c>
      <c r="H647" s="64">
        <f>'ЕФЕКТИВНІСТЬ 2018 рік'!R515</f>
        <v>0</v>
      </c>
      <c r="I647" s="64">
        <f>'ЕФЕКТИВНІСТЬ 2018 рік'!Q515</f>
        <v>-1.25</v>
      </c>
      <c r="K647" s="23">
        <f>'ЕФЕКТИВНІСТЬ 2018 рік'!U515</f>
        <v>0</v>
      </c>
      <c r="L647" s="114">
        <f>'ЕФЕКТИВНІСТЬ 2018 рік'!V515</f>
        <v>0</v>
      </c>
      <c r="M647" s="23">
        <f>'ЕФЕКТИВНІСТЬ 2018 рік'!W515</f>
        <v>0</v>
      </c>
      <c r="N647" s="17" t="str">
        <f>'ЕФЕКТИВНІСТЬ 2018 рік'!X515</f>
        <v>ВА</v>
      </c>
    </row>
    <row r="648" spans="2:14" outlineLevel="1" x14ac:dyDescent="0.25">
      <c r="B648" s="2">
        <f>'ЕФЕКТИВНІСТЬ 2018 рік'!B516</f>
        <v>479</v>
      </c>
      <c r="C648" s="196" t="str">
        <f>'ЕФЕКТИВНІСТЬ 2018 рік'!C516</f>
        <v>Харківський районний суд Харківської області</v>
      </c>
      <c r="E648" s="189">
        <f>'ЕФЕКТИВНІСТЬ 2018 рік'!K516</f>
        <v>18206.400000000001</v>
      </c>
      <c r="F648" s="190">
        <f>'ЕФЕКТИВНІСТЬ 2018 рік'!E516</f>
        <v>1962.5</v>
      </c>
      <c r="G648" s="189">
        <f>'ЕФЕКТИВНІСТЬ 2018 рік'!N516</f>
        <v>10.923999999999999</v>
      </c>
      <c r="H648" s="64">
        <f>'ЕФЕКТИВНІСТЬ 2018 рік'!R516</f>
        <v>0.14000000000000001</v>
      </c>
      <c r="I648" s="64">
        <f>'ЕФЕКТИВНІСТЬ 2018 рік'!Q516</f>
        <v>-1.85</v>
      </c>
      <c r="K648" s="23">
        <f>'ЕФЕКТИВНІСТЬ 2018 рік'!U516</f>
        <v>0</v>
      </c>
      <c r="L648" s="114">
        <f>'ЕФЕКТИВНІСТЬ 2018 рік'!V516</f>
        <v>0</v>
      </c>
      <c r="M648" s="23">
        <f>'ЕФЕКТИВНІСТЬ 2018 рік'!W516</f>
        <v>0</v>
      </c>
      <c r="N648" s="17" t="str">
        <f>'ЕФЕКТИВНІСТЬ 2018 рік'!X516</f>
        <v>ВА</v>
      </c>
    </row>
    <row r="649" spans="2:14" outlineLevel="1" x14ac:dyDescent="0.25">
      <c r="B649" s="2">
        <f>'ЕФЕКТИВНІСТЬ 2018 рік'!B517</f>
        <v>480</v>
      </c>
      <c r="C649" s="196" t="str">
        <f>'ЕФЕКТИВНІСТЬ 2018 рік'!C517</f>
        <v>Червонозаводський районний суд м.Харкова</v>
      </c>
      <c r="E649" s="189">
        <f>'ЕФЕКТИВНІСТЬ 2018 рік'!K517</f>
        <v>17075.900000000001</v>
      </c>
      <c r="F649" s="190">
        <f>'ЕФЕКТИВНІСТЬ 2018 рік'!E517</f>
        <v>2391.58</v>
      </c>
      <c r="G649" s="189">
        <f>'ЕФЕКТИВНІСТЬ 2018 рік'!N517</f>
        <v>10.587999999999999</v>
      </c>
      <c r="H649" s="64">
        <f>'ЕФЕКТИВНІСТЬ 2018 рік'!R517</f>
        <v>0.59</v>
      </c>
      <c r="I649" s="64">
        <f>'ЕФЕКТИВНІСТЬ 2018 рік'!Q517</f>
        <v>-1.31</v>
      </c>
      <c r="K649" s="23">
        <f>'ЕФЕКТИВНІСТЬ 2018 рік'!U517</f>
        <v>0</v>
      </c>
      <c r="L649" s="114">
        <f>'ЕФЕКТИВНІСТЬ 2018 рік'!V517</f>
        <v>0</v>
      </c>
      <c r="M649" s="23">
        <f>'ЕФЕКТИВНІСТЬ 2018 рік'!W517</f>
        <v>0</v>
      </c>
      <c r="N649" s="17" t="str">
        <f>'ЕФЕКТИВНІСТЬ 2018 рік'!X517</f>
        <v>ВА</v>
      </c>
    </row>
    <row r="650" spans="2:14" outlineLevel="1" x14ac:dyDescent="0.25">
      <c r="B650" s="2">
        <f>'ЕФЕКТИВНІСТЬ 2018 рік'!B518</f>
        <v>481</v>
      </c>
      <c r="C650" s="196" t="str">
        <f>'ЕФЕКТИВНІСТЬ 2018 рік'!C518</f>
        <v>Чугуївський міський суд Харківської області</v>
      </c>
      <c r="E650" s="189">
        <f>'ЕФЕКТИВНІСТЬ 2018 рік'!K518</f>
        <v>12154.9</v>
      </c>
      <c r="F650" s="190">
        <f>'ЕФЕКТИВНІСТЬ 2018 рік'!E518</f>
        <v>1144.92</v>
      </c>
      <c r="G650" s="189">
        <f>'ЕФЕКТИВНІСТЬ 2018 рік'!N518</f>
        <v>5.492</v>
      </c>
      <c r="H650" s="64">
        <f>'ЕФЕКТИВНІСТЬ 2018 рік'!R518</f>
        <v>0.19</v>
      </c>
      <c r="I650" s="64">
        <f>'ЕФЕКТИВНІСТЬ 2018 рік'!Q518</f>
        <v>-2.9800000000000004</v>
      </c>
      <c r="K650" s="23">
        <f>'ЕФЕКТИВНІСТЬ 2018 рік'!U518</f>
        <v>0</v>
      </c>
      <c r="L650" s="114">
        <f>'ЕФЕКТИВНІСТЬ 2018 рік'!V518</f>
        <v>0</v>
      </c>
      <c r="M650" s="23">
        <f>'ЕФЕКТИВНІСТЬ 2018 рік'!W518</f>
        <v>0</v>
      </c>
      <c r="N650" s="17" t="str">
        <f>'ЕФЕКТИВНІСТЬ 2018 рік'!X518</f>
        <v>ВА</v>
      </c>
    </row>
    <row r="651" spans="2:14" outlineLevel="1" x14ac:dyDescent="0.25">
      <c r="B651" s="2">
        <f>'ЕФЕКТИВНІСТЬ 2018 рік'!B519</f>
        <v>482</v>
      </c>
      <c r="C651" s="196" t="str">
        <f>'ЕФЕКТИВНІСТЬ 2018 рік'!C519</f>
        <v>Шевченківський районний суд Харківської області</v>
      </c>
      <c r="E651" s="189">
        <f>'ЕФЕКТИВНІСТЬ 2018 рік'!K519</f>
        <v>5811.2</v>
      </c>
      <c r="F651" s="190">
        <f>'ЕФЕКТИВНІСТЬ 2018 рік'!E519</f>
        <v>756.02</v>
      </c>
      <c r="G651" s="189">
        <f>'ЕФЕКТИВНІСТЬ 2018 рік'!N519</f>
        <v>3</v>
      </c>
      <c r="H651" s="64">
        <f>'ЕФЕКТИВНІСТЬ 2018 рік'!R519</f>
        <v>0.69</v>
      </c>
      <c r="I651" s="64">
        <f>'ЕФЕКТИВНІСТЬ 2018 рік'!Q519</f>
        <v>0.42</v>
      </c>
      <c r="K651" s="23">
        <f>'ЕФЕКТИВНІСТЬ 2018 рік'!U519</f>
        <v>0</v>
      </c>
      <c r="L651" s="114" t="str">
        <f>'ЕФЕКТИВНІСТЬ 2018 рік'!V519</f>
        <v>АА</v>
      </c>
      <c r="M651" s="23">
        <f>'ЕФЕКТИВНІСТЬ 2018 рік'!W519</f>
        <v>0</v>
      </c>
      <c r="N651" s="17">
        <f>'ЕФЕКТИВНІСТЬ 2018 рік'!X519</f>
        <v>0</v>
      </c>
    </row>
    <row r="652" spans="2:14" x14ac:dyDescent="0.25">
      <c r="C652" s="206" t="s">
        <v>713</v>
      </c>
      <c r="E652" s="77"/>
      <c r="F652" s="77"/>
      <c r="G652" s="77"/>
      <c r="H652" s="77"/>
      <c r="I652" s="77"/>
      <c r="K652" s="77"/>
      <c r="L652" s="77"/>
      <c r="M652" s="77"/>
      <c r="N652" s="77"/>
    </row>
    <row r="653" spans="2:14" outlineLevel="1" x14ac:dyDescent="0.25">
      <c r="B653" s="2">
        <f>'ЕФЕКТИВНІСТЬ 2018 рік'!B520</f>
        <v>483</v>
      </c>
      <c r="C653" s="196" t="str">
        <f>'ЕФЕКТИВНІСТЬ 2018 рік'!C520</f>
        <v>Бериславський районний суд Херсонської області</v>
      </c>
      <c r="E653" s="189">
        <f>'ЕФЕКТИВНІСТЬ 2018 рік'!K520</f>
        <v>7369.8</v>
      </c>
      <c r="F653" s="190">
        <f>'ЕФЕКТИВНІСТЬ 2018 рік'!E520</f>
        <v>805.31</v>
      </c>
      <c r="G653" s="189">
        <f>'ЕФЕКТИВНІСТЬ 2018 рік'!N520</f>
        <v>3.508</v>
      </c>
      <c r="H653" s="64">
        <f>'ЕФЕКТИВНІСТЬ 2018 рік'!R520</f>
        <v>0.43000000000000005</v>
      </c>
      <c r="I653" s="64">
        <f>'ЕФЕКТИВНІСТЬ 2018 рік'!Q520</f>
        <v>-0.44</v>
      </c>
      <c r="K653" s="23">
        <f>'ЕФЕКТИВНІСТЬ 2018 рік'!U520</f>
        <v>0</v>
      </c>
      <c r="L653" s="114">
        <f>'ЕФЕКТИВНІСТЬ 2018 рік'!V520</f>
        <v>0</v>
      </c>
      <c r="M653" s="23">
        <f>'ЕФЕКТИВНІСТЬ 2018 рік'!W520</f>
        <v>0</v>
      </c>
      <c r="N653" s="17" t="str">
        <f>'ЕФЕКТИВНІСТЬ 2018 рік'!X520</f>
        <v>ВА</v>
      </c>
    </row>
    <row r="654" spans="2:14" outlineLevel="1" x14ac:dyDescent="0.25">
      <c r="B654" s="2">
        <f>'ЕФЕКТИВНІСТЬ 2018 рік'!B521</f>
        <v>484</v>
      </c>
      <c r="C654" s="196" t="str">
        <f>'ЕФЕКТИВНІСТЬ 2018 рік'!C521</f>
        <v>Білозерський районний суд Херсонської області</v>
      </c>
      <c r="E654" s="189">
        <f>'ЕФЕКТИВНІСТЬ 2018 рік'!K521</f>
        <v>9536.7000000000007</v>
      </c>
      <c r="F654" s="190">
        <f>'ЕФЕКТИВНІСТЬ 2018 рік'!E521</f>
        <v>777.52</v>
      </c>
      <c r="G654" s="189">
        <f>'ЕФЕКТИВНІСТЬ 2018 рік'!N521</f>
        <v>4.8479999999999999</v>
      </c>
      <c r="H654" s="64">
        <f>'ЕФЕКТИВНІСТЬ 2018 рік'!R521</f>
        <v>-0.24</v>
      </c>
      <c r="I654" s="64">
        <f>'ЕФЕКТИВНІСТЬ 2018 рік'!Q521</f>
        <v>-1.8399999999999999</v>
      </c>
      <c r="K654" s="23">
        <f>'ЕФЕКТИВНІСТЬ 2018 рік'!U521</f>
        <v>0</v>
      </c>
      <c r="L654" s="114">
        <f>'ЕФЕКТИВНІСТЬ 2018 рік'!V521</f>
        <v>0</v>
      </c>
      <c r="M654" s="23" t="str">
        <f>'ЕФЕКТИВНІСТЬ 2018 рік'!W521</f>
        <v>ВВ</v>
      </c>
      <c r="N654" s="17">
        <f>'ЕФЕКТИВНІСТЬ 2018 рік'!X521</f>
        <v>0</v>
      </c>
    </row>
    <row r="655" spans="2:14" outlineLevel="1" x14ac:dyDescent="0.25">
      <c r="B655" s="2">
        <f>'ЕФЕКТИВНІСТЬ 2018 рік'!B522</f>
        <v>485</v>
      </c>
      <c r="C655" s="196" t="str">
        <f>'ЕФЕКТИВНІСТЬ 2018 рік'!C522</f>
        <v>Великолепетиський районний суд Херсонської області</v>
      </c>
      <c r="E655" s="189">
        <f>'ЕФЕКТИВНІСТЬ 2018 рік'!K522</f>
        <v>5480.6</v>
      </c>
      <c r="F655" s="190">
        <f>'ЕФЕКТИВНІСТЬ 2018 рік'!E522</f>
        <v>248.14</v>
      </c>
      <c r="G655" s="189">
        <f>'ЕФЕКТИВНІСТЬ 2018 рік'!N522</f>
        <v>2.968</v>
      </c>
      <c r="H655" s="64">
        <f>'ЕФЕКТИВНІСТЬ 2018 рік'!R522</f>
        <v>-1.53</v>
      </c>
      <c r="I655" s="64">
        <f>'ЕФЕКТИВНІСТЬ 2018 рік'!Q522</f>
        <v>-2.59</v>
      </c>
      <c r="K655" s="23">
        <f>'ЕФЕКТИВНІСТЬ 2018 рік'!U522</f>
        <v>0</v>
      </c>
      <c r="L655" s="114">
        <f>'ЕФЕКТИВНІСТЬ 2018 рік'!V522</f>
        <v>0</v>
      </c>
      <c r="M655" s="23" t="str">
        <f>'ЕФЕКТИВНІСТЬ 2018 рік'!W522</f>
        <v>ВВ</v>
      </c>
      <c r="N655" s="17">
        <f>'ЕФЕКТИВНІСТЬ 2018 рік'!X522</f>
        <v>0</v>
      </c>
    </row>
    <row r="656" spans="2:14" ht="24" outlineLevel="1" x14ac:dyDescent="0.25">
      <c r="B656" s="2">
        <f>'ЕФЕКТИВНІСТЬ 2018 рік'!B523</f>
        <v>486</v>
      </c>
      <c r="C656" s="196" t="str">
        <f>'ЕФЕКТИВНІСТЬ 2018 рік'!C523</f>
        <v>Великоолександрівський районний суд Херсонської області</v>
      </c>
      <c r="E656" s="189">
        <f>'ЕФЕКТИВНІСТЬ 2018 рік'!K523</f>
        <v>5656.3</v>
      </c>
      <c r="F656" s="190">
        <f>'ЕФЕКТИВНІСТЬ 2018 рік'!E523</f>
        <v>834.35</v>
      </c>
      <c r="G656" s="189">
        <f>'ЕФЕКТИВНІСТЬ 2018 рік'!N523</f>
        <v>2.9319999999999999</v>
      </c>
      <c r="H656" s="64">
        <f>'ЕФЕКТИВНІСТЬ 2018 рік'!R523</f>
        <v>0.95000000000000007</v>
      </c>
      <c r="I656" s="64">
        <f>'ЕФЕКТИВНІСТЬ 2018 рік'!Q523</f>
        <v>0.10000000000000003</v>
      </c>
      <c r="K656" s="23">
        <f>'ЕФЕКТИВНІСТЬ 2018 рік'!U523</f>
        <v>0</v>
      </c>
      <c r="L656" s="114" t="str">
        <f>'ЕФЕКТИВНІСТЬ 2018 рік'!V523</f>
        <v>АА</v>
      </c>
      <c r="M656" s="23">
        <f>'ЕФЕКТИВНІСТЬ 2018 рік'!W523</f>
        <v>0</v>
      </c>
      <c r="N656" s="17">
        <f>'ЕФЕКТИВНІСТЬ 2018 рік'!X523</f>
        <v>0</v>
      </c>
    </row>
    <row r="657" spans="2:14" ht="24" outlineLevel="1" x14ac:dyDescent="0.25">
      <c r="B657" s="2">
        <f>'ЕФЕКТИВНІСТЬ 2018 рік'!B524</f>
        <v>487</v>
      </c>
      <c r="C657" s="196" t="str">
        <f>'ЕФЕКТИВНІСТЬ 2018 рік'!C524</f>
        <v>Верхньорогачицький районний суд Херсонської області</v>
      </c>
      <c r="E657" s="189">
        <f>'ЕФЕКТИВНІСТЬ 2018 рік'!K524</f>
        <v>4613.8</v>
      </c>
      <c r="F657" s="190">
        <f>'ЕФЕКТИВНІСТЬ 2018 рік'!E524</f>
        <v>112.39</v>
      </c>
      <c r="G657" s="189">
        <f>'ЕФЕКТИВНІСТЬ 2018 рік'!N524</f>
        <v>1.984</v>
      </c>
      <c r="H657" s="64">
        <f>'ЕФЕКТИВНІСТЬ 2018 рік'!R524</f>
        <v>-3.39</v>
      </c>
      <c r="I657" s="64">
        <f>'ЕФЕКТИВНІСТЬ 2018 рік'!Q524</f>
        <v>-2.98</v>
      </c>
      <c r="K657" s="23">
        <f>'ЕФЕКТИВНІСТЬ 2018 рік'!U524</f>
        <v>0</v>
      </c>
      <c r="L657" s="114">
        <f>'ЕФЕКТИВНІСТЬ 2018 рік'!V524</f>
        <v>0</v>
      </c>
      <c r="M657" s="23" t="str">
        <f>'ЕФЕКТИВНІСТЬ 2018 рік'!W524</f>
        <v>ВВ</v>
      </c>
      <c r="N657" s="17">
        <f>'ЕФЕКТИВНІСТЬ 2018 рік'!X524</f>
        <v>0</v>
      </c>
    </row>
    <row r="658" spans="2:14" outlineLevel="1" x14ac:dyDescent="0.25">
      <c r="B658" s="2">
        <f>'ЕФЕКТИВНІСТЬ 2018 рік'!B525</f>
        <v>488</v>
      </c>
      <c r="C658" s="196" t="str">
        <f>'ЕФЕКТИВНІСТЬ 2018 рік'!C525</f>
        <v>Високопільський районний суд Херсонської області</v>
      </c>
      <c r="E658" s="189">
        <f>'ЕФЕКТИВНІСТЬ 2018 рік'!K525</f>
        <v>4434.2</v>
      </c>
      <c r="F658" s="190">
        <f>'ЕФЕКТИВНІСТЬ 2018 рік'!E525</f>
        <v>218.35</v>
      </c>
      <c r="G658" s="189">
        <f>'ЕФЕКТИВНІСТЬ 2018 рік'!N525</f>
        <v>2.0760000000000001</v>
      </c>
      <c r="H658" s="64">
        <f>'ЕФЕКТИВНІСТЬ 2018 рік'!R525</f>
        <v>-1.26</v>
      </c>
      <c r="I658" s="64">
        <f>'ЕФЕКТИВНІСТЬ 2018 рік'!Q525</f>
        <v>-2.6</v>
      </c>
      <c r="K658" s="23">
        <f>'ЕФЕКТИВНІСТЬ 2018 рік'!U525</f>
        <v>0</v>
      </c>
      <c r="L658" s="114">
        <f>'ЕФЕКТИВНІСТЬ 2018 рік'!V525</f>
        <v>0</v>
      </c>
      <c r="M658" s="23" t="str">
        <f>'ЕФЕКТИВНІСТЬ 2018 рік'!W525</f>
        <v>ВВ</v>
      </c>
      <c r="N658" s="17">
        <f>'ЕФЕКТИВНІСТЬ 2018 рік'!X525</f>
        <v>0</v>
      </c>
    </row>
    <row r="659" spans="2:14" outlineLevel="1" x14ac:dyDescent="0.25">
      <c r="B659" s="2">
        <f>'ЕФЕКТИВНІСТЬ 2018 рік'!B526</f>
        <v>489</v>
      </c>
      <c r="C659" s="196" t="str">
        <f>'ЕФЕКТИВНІСТЬ 2018 рік'!C526</f>
        <v>Генічеський районний суд Херсонської області</v>
      </c>
      <c r="E659" s="189">
        <f>'ЕФЕКТИВНІСТЬ 2018 рік'!K526</f>
        <v>8206.2999999999993</v>
      </c>
      <c r="F659" s="190">
        <f>'ЕФЕКТИВНІСТЬ 2018 рік'!E526</f>
        <v>901.61</v>
      </c>
      <c r="G659" s="189">
        <f>'ЕФЕКТИВНІСТЬ 2018 рік'!N526</f>
        <v>3.8159999999999998</v>
      </c>
      <c r="H659" s="64">
        <f>'ЕФЕКТИВНІСТЬ 2018 рік'!R526</f>
        <v>0.47</v>
      </c>
      <c r="I659" s="64">
        <f>'ЕФЕКТИВНІСТЬ 2018 рік'!Q526</f>
        <v>-2.0300000000000002</v>
      </c>
      <c r="K659" s="23">
        <f>'ЕФЕКТИВНІСТЬ 2018 рік'!U526</f>
        <v>0</v>
      </c>
      <c r="L659" s="114">
        <f>'ЕФЕКТИВНІСТЬ 2018 рік'!V526</f>
        <v>0</v>
      </c>
      <c r="M659" s="23">
        <f>'ЕФЕКТИВНІСТЬ 2018 рік'!W526</f>
        <v>0</v>
      </c>
      <c r="N659" s="17" t="str">
        <f>'ЕФЕКТИВНІСТЬ 2018 рік'!X526</f>
        <v>ВА</v>
      </c>
    </row>
    <row r="660" spans="2:14" outlineLevel="1" x14ac:dyDescent="0.25">
      <c r="B660" s="2">
        <f>'ЕФЕКТИВНІСТЬ 2018 рік'!B527</f>
        <v>490</v>
      </c>
      <c r="C660" s="196" t="str">
        <f>'ЕФЕКТИВНІСТЬ 2018 рік'!C527</f>
        <v>Голопристанський районний суд Херсонської області</v>
      </c>
      <c r="E660" s="189">
        <f>'ЕФЕКТИВНІСТЬ 2018 рік'!K527</f>
        <v>9512.2999999999993</v>
      </c>
      <c r="F660" s="190">
        <f>'ЕФЕКТИВНІСТЬ 2018 рік'!E527</f>
        <v>950.51</v>
      </c>
      <c r="G660" s="189">
        <f>'ЕФЕКТИВНІСТЬ 2018 рік'!N527</f>
        <v>6.2039999999999997</v>
      </c>
      <c r="H660" s="64">
        <f>'ЕФЕКТИВНІСТЬ 2018 рік'!R527</f>
        <v>-0.06</v>
      </c>
      <c r="I660" s="64">
        <f>'ЕФЕКТИВНІСТЬ 2018 рік'!Q527</f>
        <v>-1.23</v>
      </c>
      <c r="K660" s="23">
        <f>'ЕФЕКТИВНІСТЬ 2018 рік'!U527</f>
        <v>0</v>
      </c>
      <c r="L660" s="114">
        <f>'ЕФЕКТИВНІСТЬ 2018 рік'!V527</f>
        <v>0</v>
      </c>
      <c r="M660" s="23" t="str">
        <f>'ЕФЕКТИВНІСТЬ 2018 рік'!W527</f>
        <v>ВВ</v>
      </c>
      <c r="N660" s="17">
        <f>'ЕФЕКТИВНІСТЬ 2018 рік'!X527</f>
        <v>0</v>
      </c>
    </row>
    <row r="661" spans="2:14" outlineLevel="1" x14ac:dyDescent="0.25">
      <c r="B661" s="2">
        <f>'ЕФЕКТИВНІСТЬ 2018 рік'!B528</f>
        <v>491</v>
      </c>
      <c r="C661" s="196" t="str">
        <f>'ЕФЕКТИВНІСТЬ 2018 рік'!C528</f>
        <v>Горностаївський районний суд Херсонської області</v>
      </c>
      <c r="E661" s="189">
        <f>'ЕФЕКТИВНІСТЬ 2018 рік'!K528</f>
        <v>3812.6</v>
      </c>
      <c r="F661" s="190">
        <f>'ЕФЕКТИВНІСТЬ 2018 рік'!E528</f>
        <v>192.81</v>
      </c>
      <c r="G661" s="189">
        <f>'ЕФЕКТИВНІСТЬ 2018 рік'!N528</f>
        <v>1.8</v>
      </c>
      <c r="H661" s="64">
        <f>'ЕФЕКТИВНІСТЬ 2018 рік'!R528</f>
        <v>-1.2</v>
      </c>
      <c r="I661" s="64">
        <f>'ЕФЕКТИВНІСТЬ 2018 рік'!Q528</f>
        <v>-3.81</v>
      </c>
      <c r="K661" s="23">
        <f>'ЕФЕКТИВНІСТЬ 2018 рік'!U528</f>
        <v>0</v>
      </c>
      <c r="L661" s="114">
        <f>'ЕФЕКТИВНІСТЬ 2018 рік'!V528</f>
        <v>0</v>
      </c>
      <c r="M661" s="23" t="str">
        <f>'ЕФЕКТИВНІСТЬ 2018 рік'!W528</f>
        <v>ВВ</v>
      </c>
      <c r="N661" s="17">
        <f>'ЕФЕКТИВНІСТЬ 2018 рік'!X528</f>
        <v>0</v>
      </c>
    </row>
    <row r="662" spans="2:14" outlineLevel="1" x14ac:dyDescent="0.25">
      <c r="B662" s="2">
        <f>'ЕФЕКТИВНІСТЬ 2018 рік'!B529</f>
        <v>492</v>
      </c>
      <c r="C662" s="196" t="str">
        <f>'ЕФЕКТИВНІСТЬ 2018 рік'!C529</f>
        <v>Іванівський районний суд Херсонської області</v>
      </c>
      <c r="E662" s="189">
        <f>'ЕФЕКТИВНІСТЬ 2018 рік'!K529</f>
        <v>3986.7</v>
      </c>
      <c r="F662" s="190">
        <f>'ЕФЕКТИВНІСТЬ 2018 рік'!E529</f>
        <v>177.98</v>
      </c>
      <c r="G662" s="189">
        <f>'ЕФЕКТИВНІСТЬ 2018 рік'!N529</f>
        <v>1.956</v>
      </c>
      <c r="H662" s="64">
        <f>'ЕФЕКТИВНІСТЬ 2018 рік'!R529</f>
        <v>-1.52</v>
      </c>
      <c r="I662" s="64">
        <f>'ЕФЕКТИВНІСТЬ 2018 рік'!Q529</f>
        <v>-2.5099999999999998</v>
      </c>
      <c r="K662" s="23">
        <f>'ЕФЕКТИВНІСТЬ 2018 рік'!U529</f>
        <v>0</v>
      </c>
      <c r="L662" s="114">
        <f>'ЕФЕКТИВНІСТЬ 2018 рік'!V529</f>
        <v>0</v>
      </c>
      <c r="M662" s="23" t="str">
        <f>'ЕФЕКТИВНІСТЬ 2018 рік'!W529</f>
        <v>ВВ</v>
      </c>
      <c r="N662" s="17">
        <f>'ЕФЕКТИВНІСТЬ 2018 рік'!X529</f>
        <v>0</v>
      </c>
    </row>
    <row r="663" spans="2:14" outlineLevel="1" x14ac:dyDescent="0.25">
      <c r="B663" s="2">
        <f>'ЕФЕКТИВНІСТЬ 2018 рік'!B530</f>
        <v>493</v>
      </c>
      <c r="C663" s="196" t="str">
        <f>'ЕФЕКТИВНІСТЬ 2018 рік'!C530</f>
        <v>Каланчацький районний суд Херсонської області</v>
      </c>
      <c r="E663" s="189">
        <f>'ЕФЕКТИВНІСТЬ 2018 рік'!K530</f>
        <v>5774.1</v>
      </c>
      <c r="F663" s="190">
        <f>'ЕФЕКТИВНІСТЬ 2018 рік'!E530</f>
        <v>484.22</v>
      </c>
      <c r="G663" s="189">
        <f>'ЕФЕКТИВНІСТЬ 2018 рік'!N530</f>
        <v>3.3759999999999999</v>
      </c>
      <c r="H663" s="64">
        <f>'ЕФЕКТИВНІСТЬ 2018 рік'!R530</f>
        <v>-0.29000000000000004</v>
      </c>
      <c r="I663" s="64">
        <f>'ЕФЕКТИВНІСТЬ 2018 рік'!Q530</f>
        <v>-2.0100000000000002</v>
      </c>
      <c r="K663" s="23">
        <f>'ЕФЕКТИВНІСТЬ 2018 рік'!U530</f>
        <v>0</v>
      </c>
      <c r="L663" s="114">
        <f>'ЕФЕКТИВНІСТЬ 2018 рік'!V530</f>
        <v>0</v>
      </c>
      <c r="M663" s="23" t="str">
        <f>'ЕФЕКТИВНІСТЬ 2018 рік'!W530</f>
        <v>ВВ</v>
      </c>
      <c r="N663" s="17">
        <f>'ЕФЕКТИВНІСТЬ 2018 рік'!X530</f>
        <v>0</v>
      </c>
    </row>
    <row r="664" spans="2:14" outlineLevel="1" x14ac:dyDescent="0.25">
      <c r="B664" s="2">
        <f>'ЕФЕКТИВНІСТЬ 2018 рік'!B531</f>
        <v>494</v>
      </c>
      <c r="C664" s="196" t="str">
        <f>'ЕФЕКТИВНІСТЬ 2018 рік'!C531</f>
        <v>Каховський міськрайонний суд Херсонської області</v>
      </c>
      <c r="E664" s="189">
        <f>'ЕФЕКТИВНІСТЬ 2018 рік'!K531</f>
        <v>10872.7</v>
      </c>
      <c r="F664" s="190">
        <f>'ЕФЕКТИВНІСТЬ 2018 рік'!E531</f>
        <v>1071.26</v>
      </c>
      <c r="G664" s="189">
        <f>'ЕФЕКТИВНІСТЬ 2018 рік'!N531</f>
        <v>5.6520000000000001</v>
      </c>
      <c r="H664" s="64">
        <f>'ЕФЕКТИВНІСТЬ 2018 рік'!R531</f>
        <v>0.13</v>
      </c>
      <c r="I664" s="64">
        <f>'ЕФЕКТИВНІСТЬ 2018 рік'!Q531</f>
        <v>-1.9300000000000002</v>
      </c>
      <c r="K664" s="23">
        <f>'ЕФЕКТИВНІСТЬ 2018 рік'!U531</f>
        <v>0</v>
      </c>
      <c r="L664" s="114">
        <f>'ЕФЕКТИВНІСТЬ 2018 рік'!V531</f>
        <v>0</v>
      </c>
      <c r="M664" s="23">
        <f>'ЕФЕКТИВНІСТЬ 2018 рік'!W531</f>
        <v>0</v>
      </c>
      <c r="N664" s="17" t="str">
        <f>'ЕФЕКТИВНІСТЬ 2018 рік'!X531</f>
        <v>ВА</v>
      </c>
    </row>
    <row r="665" spans="2:14" outlineLevel="1" x14ac:dyDescent="0.25">
      <c r="B665" s="2">
        <f>'ЕФЕКТИВНІСТЬ 2018 рік'!B532</f>
        <v>495</v>
      </c>
      <c r="C665" s="196" t="str">
        <f>'ЕФЕКТИВНІСТЬ 2018 рік'!C532</f>
        <v>Нижньосірогозький районний суд Херсонської області</v>
      </c>
      <c r="E665" s="189">
        <f>'ЕФЕКТИВНІСТЬ 2018 рік'!K532</f>
        <v>4704</v>
      </c>
      <c r="F665" s="190">
        <f>'ЕФЕКТИВНІСТЬ 2018 рік'!E532</f>
        <v>239.72</v>
      </c>
      <c r="G665" s="189">
        <f>'ЕФЕКТИВНІСТЬ 2018 рік'!N532</f>
        <v>2.2799999999999998</v>
      </c>
      <c r="H665" s="64">
        <f>'ЕФЕКТИВНІСТЬ 2018 рік'!R532</f>
        <v>-1.2</v>
      </c>
      <c r="I665" s="64">
        <f>'ЕФЕКТИВНІСТЬ 2018 рік'!Q532</f>
        <v>-1.47</v>
      </c>
      <c r="K665" s="23">
        <f>'ЕФЕКТИВНІСТЬ 2018 рік'!U532</f>
        <v>0</v>
      </c>
      <c r="L665" s="114">
        <f>'ЕФЕКТИВНІСТЬ 2018 рік'!V532</f>
        <v>0</v>
      </c>
      <c r="M665" s="23" t="str">
        <f>'ЕФЕКТИВНІСТЬ 2018 рік'!W532</f>
        <v>ВВ</v>
      </c>
      <c r="N665" s="17">
        <f>'ЕФЕКТИВНІСТЬ 2018 рік'!X532</f>
        <v>0</v>
      </c>
    </row>
    <row r="666" spans="2:14" ht="24" outlineLevel="1" x14ac:dyDescent="0.25">
      <c r="B666" s="2">
        <f>'ЕФЕКТИВНІСТЬ 2018 рік'!B533</f>
        <v>496</v>
      </c>
      <c r="C666" s="196" t="str">
        <f>'ЕФЕКТИВНІСТЬ 2018 рік'!C533</f>
        <v>Нововоронцовський районний суд Херсонської області</v>
      </c>
      <c r="E666" s="189">
        <f>'ЕФЕКТИВНІСТЬ 2018 рік'!K533</f>
        <v>4506.1000000000004</v>
      </c>
      <c r="F666" s="190">
        <f>'ЕФЕКТИВНІСТЬ 2018 рік'!E533</f>
        <v>281.44</v>
      </c>
      <c r="G666" s="189">
        <f>'ЕФЕКТИВНІСТЬ 2018 рік'!N533</f>
        <v>1.976</v>
      </c>
      <c r="H666" s="64">
        <f>'ЕФЕКТИВНІСТЬ 2018 рік'!R533</f>
        <v>-0.66</v>
      </c>
      <c r="I666" s="64">
        <f>'ЕФЕКТИВНІСТЬ 2018 рік'!Q533</f>
        <v>-1.6</v>
      </c>
      <c r="K666" s="23">
        <f>'ЕФЕКТИВНІСТЬ 2018 рік'!U533</f>
        <v>0</v>
      </c>
      <c r="L666" s="114">
        <f>'ЕФЕКТИВНІСТЬ 2018 рік'!V533</f>
        <v>0</v>
      </c>
      <c r="M666" s="23" t="str">
        <f>'ЕФЕКТИВНІСТЬ 2018 рік'!W533</f>
        <v>ВВ</v>
      </c>
      <c r="N666" s="17">
        <f>'ЕФЕКТИВНІСТЬ 2018 рік'!X533</f>
        <v>0</v>
      </c>
    </row>
    <row r="667" spans="2:14" outlineLevel="1" x14ac:dyDescent="0.25">
      <c r="B667" s="2">
        <f>'ЕФЕКТИВНІСТЬ 2018 рік'!B534</f>
        <v>497</v>
      </c>
      <c r="C667" s="196" t="str">
        <f>'ЕФЕКТИВНІСТЬ 2018 рік'!C534</f>
        <v>Новокаховський міський суд Херсонської області</v>
      </c>
      <c r="E667" s="189">
        <f>'ЕФЕКТИВНІСТЬ 2018 рік'!K534</f>
        <v>10041.9</v>
      </c>
      <c r="F667" s="190">
        <f>'ЕФЕКТИВНІСТЬ 2018 рік'!E534</f>
        <v>1123.95</v>
      </c>
      <c r="G667" s="189">
        <f>'ЕФЕКТИВНІСТЬ 2018 рік'!N534</f>
        <v>6.3239999999999998</v>
      </c>
      <c r="H667" s="64">
        <f>'ЕФЕКТИВНІСТЬ 2018 рік'!R534</f>
        <v>0.17</v>
      </c>
      <c r="I667" s="64">
        <f>'ЕФЕКТИВНІСТЬ 2018 рік'!Q534</f>
        <v>-1.52</v>
      </c>
      <c r="K667" s="23">
        <f>'ЕФЕКТИВНІСТЬ 2018 рік'!U534</f>
        <v>0</v>
      </c>
      <c r="L667" s="114">
        <f>'ЕФЕКТИВНІСТЬ 2018 рік'!V534</f>
        <v>0</v>
      </c>
      <c r="M667" s="23">
        <f>'ЕФЕКТИВНІСТЬ 2018 рік'!W534</f>
        <v>0</v>
      </c>
      <c r="N667" s="17" t="str">
        <f>'ЕФЕКТИВНІСТЬ 2018 рік'!X534</f>
        <v>ВА</v>
      </c>
    </row>
    <row r="668" spans="2:14" outlineLevel="1" x14ac:dyDescent="0.25">
      <c r="B668" s="2">
        <f>'ЕФЕКТИВНІСТЬ 2018 рік'!B535</f>
        <v>498</v>
      </c>
      <c r="C668" s="196" t="str">
        <f>'ЕФЕКТИВНІСТЬ 2018 рік'!C535</f>
        <v>Новотроїцький районний суд Херсонської області</v>
      </c>
      <c r="E668" s="189">
        <f>'ЕФЕКТИВНІСТЬ 2018 рік'!K535</f>
        <v>5674.1</v>
      </c>
      <c r="F668" s="190">
        <f>'ЕФЕКТИВНІСТЬ 2018 рік'!E535</f>
        <v>584.02</v>
      </c>
      <c r="G668" s="189">
        <f>'ЕФЕКТИВНІСТЬ 2018 рік'!N535</f>
        <v>1.66</v>
      </c>
      <c r="H668" s="64">
        <f>'ЕФЕКТИВНІСТЬ 2018 рік'!R535</f>
        <v>1.05</v>
      </c>
      <c r="I668" s="64">
        <f>'ЕФЕКТИВНІСТЬ 2018 рік'!Q535</f>
        <v>-1.4500000000000002</v>
      </c>
      <c r="K668" s="23">
        <f>'ЕФЕКТИВНІСТЬ 2018 рік'!U535</f>
        <v>0</v>
      </c>
      <c r="L668" s="114">
        <f>'ЕФЕКТИВНІСТЬ 2018 рік'!V535</f>
        <v>0</v>
      </c>
      <c r="M668" s="23">
        <f>'ЕФЕКТИВНІСТЬ 2018 рік'!W535</f>
        <v>0</v>
      </c>
      <c r="N668" s="17" t="str">
        <f>'ЕФЕКТИВНІСТЬ 2018 рік'!X535</f>
        <v>ВА</v>
      </c>
    </row>
    <row r="669" spans="2:14" outlineLevel="1" x14ac:dyDescent="0.25">
      <c r="B669" s="2">
        <f>'ЕФЕКТИВНІСТЬ 2018 рік'!B536</f>
        <v>499</v>
      </c>
      <c r="C669" s="196" t="str">
        <f>'ЕФЕКТИВНІСТЬ 2018 рік'!C536</f>
        <v>Скадовський районний суд Херсонської області</v>
      </c>
      <c r="E669" s="189">
        <f>'ЕФЕКТИВНІСТЬ 2018 рік'!K536</f>
        <v>8261.7000000000007</v>
      </c>
      <c r="F669" s="190">
        <f>'ЕФЕКТИВНІСТЬ 2018 рік'!E536</f>
        <v>758.06</v>
      </c>
      <c r="G669" s="189">
        <f>'ЕФЕКТИВНІСТЬ 2018 рік'!N536</f>
        <v>4.7439999999999998</v>
      </c>
      <c r="H669" s="64">
        <f>'ЕФЕКТИВНІСТЬ 2018 рік'!R536</f>
        <v>-0.11</v>
      </c>
      <c r="I669" s="64">
        <f>'ЕФЕКТИВНІСТЬ 2018 рік'!Q536</f>
        <v>-1.21</v>
      </c>
      <c r="K669" s="23">
        <f>'ЕФЕКТИВНІСТЬ 2018 рік'!U536</f>
        <v>0</v>
      </c>
      <c r="L669" s="114">
        <f>'ЕФЕКТИВНІСТЬ 2018 рік'!V536</f>
        <v>0</v>
      </c>
      <c r="M669" s="23" t="str">
        <f>'ЕФЕКТИВНІСТЬ 2018 рік'!W536</f>
        <v>ВВ</v>
      </c>
      <c r="N669" s="17">
        <f>'ЕФЕКТИВНІСТЬ 2018 рік'!X536</f>
        <v>0</v>
      </c>
    </row>
    <row r="670" spans="2:14" outlineLevel="1" x14ac:dyDescent="0.25">
      <c r="B670" s="2">
        <f>'ЕФЕКТИВНІСТЬ 2018 рік'!B537</f>
        <v>500</v>
      </c>
      <c r="C670" s="196" t="str">
        <f>'ЕФЕКТИВНІСТЬ 2018 рік'!C537</f>
        <v>Херсонський міський суд Херсонської області</v>
      </c>
      <c r="E670" s="189">
        <f>'ЕФЕКТИВНІСТЬ 2018 рік'!K537</f>
        <v>48363.3</v>
      </c>
      <c r="F670" s="190">
        <f>'ЕФЕКТИВНІСТЬ 2018 рік'!E537</f>
        <v>5717.28</v>
      </c>
      <c r="G670" s="189">
        <f>'ЕФЕКТИВНІСТЬ 2018 рік'!N537</f>
        <v>29.827999999999999</v>
      </c>
      <c r="H670" s="64">
        <f>'ЕФЕКТИВНІСТЬ 2018 рік'!R537</f>
        <v>0.28000000000000003</v>
      </c>
      <c r="I670" s="64">
        <f>'ЕФЕКТИВНІСТЬ 2018 рік'!Q537</f>
        <v>-2.21</v>
      </c>
      <c r="K670" s="23">
        <f>'ЕФЕКТИВНІСТЬ 2018 рік'!U537</f>
        <v>0</v>
      </c>
      <c r="L670" s="114">
        <f>'ЕФЕКТИВНІСТЬ 2018 рік'!V537</f>
        <v>0</v>
      </c>
      <c r="M670" s="23">
        <f>'ЕФЕКТИВНІСТЬ 2018 рік'!W537</f>
        <v>0</v>
      </c>
      <c r="N670" s="17" t="str">
        <f>'ЕФЕКТИВНІСТЬ 2018 рік'!X537</f>
        <v>ВА</v>
      </c>
    </row>
    <row r="671" spans="2:14" outlineLevel="1" x14ac:dyDescent="0.25">
      <c r="B671" s="2">
        <f>'ЕФЕКТИВНІСТЬ 2018 рік'!B538</f>
        <v>501</v>
      </c>
      <c r="C671" s="196" t="str">
        <f>'ЕФЕКТИВНІСТЬ 2018 рік'!C538</f>
        <v>Цюрупинський районний суд Херсонської області</v>
      </c>
      <c r="E671" s="189">
        <f>'ЕФЕКТИВНІСТЬ 2018 рік'!K538</f>
        <v>9597.9</v>
      </c>
      <c r="F671" s="190">
        <f>'ЕФЕКТИВНІСТЬ 2018 рік'!E538</f>
        <v>981</v>
      </c>
      <c r="G671" s="189">
        <f>'ЕФЕКТИВНІСТЬ 2018 рік'!N538</f>
        <v>5.2359999999999998</v>
      </c>
      <c r="H671" s="64">
        <f>'ЕФЕКТИВНІСТЬ 2018 рік'!R538</f>
        <v>0.13999999999999999</v>
      </c>
      <c r="I671" s="64">
        <f>'ЕФЕКТИВНІСТЬ 2018 рік'!Q538</f>
        <v>-1.94</v>
      </c>
      <c r="K671" s="23">
        <f>'ЕФЕКТИВНІСТЬ 2018 рік'!U538</f>
        <v>0</v>
      </c>
      <c r="L671" s="114">
        <f>'ЕФЕКТИВНІСТЬ 2018 рік'!V538</f>
        <v>0</v>
      </c>
      <c r="M671" s="23">
        <f>'ЕФЕКТИВНІСТЬ 2018 рік'!W538</f>
        <v>0</v>
      </c>
      <c r="N671" s="17" t="str">
        <f>'ЕФЕКТИВНІСТЬ 2018 рік'!X538</f>
        <v>ВА</v>
      </c>
    </row>
    <row r="672" spans="2:14" outlineLevel="1" x14ac:dyDescent="0.25">
      <c r="B672" s="2">
        <f>'ЕФЕКТИВНІСТЬ 2018 рік'!B539</f>
        <v>502</v>
      </c>
      <c r="C672" s="196" t="str">
        <f>'ЕФЕКТИВНІСТЬ 2018 рік'!C539</f>
        <v>Чаплинський районний суд Херсонської області</v>
      </c>
      <c r="E672" s="189">
        <f>'ЕФЕКТИВНІСТЬ 2018 рік'!K539</f>
        <v>5163.3</v>
      </c>
      <c r="F672" s="190">
        <f>'ЕФЕКТИВНІСТЬ 2018 рік'!E539</f>
        <v>658.93</v>
      </c>
      <c r="G672" s="189">
        <f>'ЕФЕКТИВНІСТЬ 2018 рік'!N539</f>
        <v>2.552</v>
      </c>
      <c r="H672" s="64">
        <f>'ЕФЕКТИВНІСТЬ 2018 рік'!R539</f>
        <v>0.71</v>
      </c>
      <c r="I672" s="64">
        <f>'ЕФЕКТИВНІСТЬ 2018 рік'!Q539</f>
        <v>-1.1499999999999999</v>
      </c>
      <c r="K672" s="23">
        <f>'ЕФЕКТИВНІСТЬ 2018 рік'!U539</f>
        <v>0</v>
      </c>
      <c r="L672" s="114">
        <f>'ЕФЕКТИВНІСТЬ 2018 рік'!V539</f>
        <v>0</v>
      </c>
      <c r="M672" s="23">
        <f>'ЕФЕКТИВНІСТЬ 2018 рік'!W539</f>
        <v>0</v>
      </c>
      <c r="N672" s="17" t="str">
        <f>'ЕФЕКТИВНІСТЬ 2018 рік'!X539</f>
        <v>ВА</v>
      </c>
    </row>
    <row r="673" spans="2:14" x14ac:dyDescent="0.25">
      <c r="C673" s="206" t="s">
        <v>714</v>
      </c>
      <c r="E673" s="77"/>
      <c r="F673" s="77"/>
      <c r="G673" s="77"/>
      <c r="H673" s="77"/>
      <c r="I673" s="77"/>
      <c r="K673" s="77"/>
      <c r="L673" s="77"/>
      <c r="M673" s="77"/>
      <c r="N673" s="77"/>
    </row>
    <row r="674" spans="2:14" outlineLevel="1" x14ac:dyDescent="0.25">
      <c r="B674" s="2">
        <f>'ЕФЕКТИВНІСТЬ 2018 рік'!B540</f>
        <v>503</v>
      </c>
      <c r="C674" s="196" t="str">
        <f>'ЕФЕКТИВНІСТЬ 2018 рік'!C540</f>
        <v>Білогірський районний суд Хмельницької області</v>
      </c>
      <c r="E674" s="189">
        <f>'ЕФЕКТИВНІСТЬ 2018 рік'!K540</f>
        <v>4646.6000000000004</v>
      </c>
      <c r="F674" s="190">
        <f>'ЕФЕКТИВНІСТЬ 2018 рік'!E540</f>
        <v>263.38</v>
      </c>
      <c r="G674" s="189">
        <f>'ЕФЕКТИВНІСТЬ 2018 рік'!N540</f>
        <v>2.036</v>
      </c>
      <c r="H674" s="64">
        <f>'ЕФЕКТИВНІСТЬ 2018 рік'!R540</f>
        <v>-0.8899999999999999</v>
      </c>
      <c r="I674" s="64">
        <f>'ЕФЕКТИВНІСТЬ 2018 рік'!Q540</f>
        <v>-3.1300000000000003</v>
      </c>
      <c r="K674" s="23">
        <f>'ЕФЕКТИВНІСТЬ 2018 рік'!U540</f>
        <v>0</v>
      </c>
      <c r="L674" s="114">
        <f>'ЕФЕКТИВНІСТЬ 2018 рік'!V540</f>
        <v>0</v>
      </c>
      <c r="M674" s="23" t="str">
        <f>'ЕФЕКТИВНІСТЬ 2018 рік'!W540</f>
        <v>ВВ</v>
      </c>
      <c r="N674" s="17">
        <f>'ЕФЕКТИВНІСТЬ 2018 рік'!X540</f>
        <v>0</v>
      </c>
    </row>
    <row r="675" spans="2:14" outlineLevel="1" x14ac:dyDescent="0.25">
      <c r="B675" s="2">
        <f>'ЕФЕКТИВНІСТЬ 2018 рік'!B541</f>
        <v>504</v>
      </c>
      <c r="C675" s="196" t="str">
        <f>'ЕФЕКТИВНІСТЬ 2018 рік'!C541</f>
        <v>Віньковецький районний суд Хмельницької області</v>
      </c>
      <c r="E675" s="189">
        <f>'ЕФЕКТИВНІСТЬ 2018 рік'!K541</f>
        <v>4588.7</v>
      </c>
      <c r="F675" s="190">
        <f>'ЕФЕКТИВНІСТЬ 2018 рік'!E541</f>
        <v>301.39999999999998</v>
      </c>
      <c r="G675" s="189">
        <f>'ЕФЕКТИВНІСТЬ 2018 рік'!N541</f>
        <v>1.96</v>
      </c>
      <c r="H675" s="64">
        <f>'ЕФЕКТИВНІСТЬ 2018 рік'!R541</f>
        <v>-0.53</v>
      </c>
      <c r="I675" s="64">
        <f>'ЕФЕКТИВНІСТЬ 2018 рік'!Q541</f>
        <v>-1.1000000000000001</v>
      </c>
      <c r="K675" s="23">
        <f>'ЕФЕКТИВНІСТЬ 2018 рік'!U541</f>
        <v>0</v>
      </c>
      <c r="L675" s="114">
        <f>'ЕФЕКТИВНІСТЬ 2018 рік'!V541</f>
        <v>0</v>
      </c>
      <c r="M675" s="23" t="str">
        <f>'ЕФЕКТИВНІСТЬ 2018 рік'!W541</f>
        <v>ВВ</v>
      </c>
      <c r="N675" s="17">
        <f>'ЕФЕКТИВНІСТЬ 2018 рік'!X541</f>
        <v>0</v>
      </c>
    </row>
    <row r="676" spans="2:14" outlineLevel="1" x14ac:dyDescent="0.25">
      <c r="B676" s="2">
        <f>'ЕФЕКТИВНІСТЬ 2018 рік'!B542</f>
        <v>505</v>
      </c>
      <c r="C676" s="196" t="str">
        <f>'ЕФЕКТИВНІСТЬ 2018 рік'!C542</f>
        <v>Волочиський районний суд Хмельницької області</v>
      </c>
      <c r="E676" s="189">
        <f>'ЕФЕКТИВНІСТЬ 2018 рік'!K542</f>
        <v>6918</v>
      </c>
      <c r="F676" s="190">
        <f>'ЕФЕКТИВНІСТЬ 2018 рік'!E542</f>
        <v>498.24</v>
      </c>
      <c r="G676" s="189">
        <f>'ЕФЕКТИВНІСТЬ 2018 рік'!N542</f>
        <v>2.976</v>
      </c>
      <c r="H676" s="64">
        <f>'ЕФЕКТИВНІСТЬ 2018 рік'!R542</f>
        <v>-0.33999999999999997</v>
      </c>
      <c r="I676" s="64">
        <f>'ЕФЕКТИВНІСТЬ 2018 рік'!Q542</f>
        <v>-0.9</v>
      </c>
      <c r="K676" s="23">
        <f>'ЕФЕКТИВНІСТЬ 2018 рік'!U542</f>
        <v>0</v>
      </c>
      <c r="L676" s="114">
        <f>'ЕФЕКТИВНІСТЬ 2018 рік'!V542</f>
        <v>0</v>
      </c>
      <c r="M676" s="23" t="str">
        <f>'ЕФЕКТИВНІСТЬ 2018 рік'!W542</f>
        <v>ВВ</v>
      </c>
      <c r="N676" s="17">
        <f>'ЕФЕКТИВНІСТЬ 2018 рік'!X542</f>
        <v>0</v>
      </c>
    </row>
    <row r="677" spans="2:14" outlineLevel="1" x14ac:dyDescent="0.25">
      <c r="B677" s="2">
        <f>'ЕФЕКТИВНІСТЬ 2018 рік'!B543</f>
        <v>506</v>
      </c>
      <c r="C677" s="196" t="str">
        <f>'ЕФЕКТИВНІСТЬ 2018 рік'!C543</f>
        <v>Городоцький районний суд Хмельницької області</v>
      </c>
      <c r="E677" s="189">
        <f>'ЕФЕКТИВНІСТЬ 2018 рік'!K543</f>
        <v>5480.6</v>
      </c>
      <c r="F677" s="190">
        <f>'ЕФЕКТИВНІСТЬ 2018 рік'!E543</f>
        <v>799.91</v>
      </c>
      <c r="G677" s="189">
        <f>'ЕФЕКТИВНІСТЬ 2018 рік'!N543</f>
        <v>3.1560000000000001</v>
      </c>
      <c r="H677" s="64">
        <f>'ЕФЕКТИВНІСТЬ 2018 рік'!R543</f>
        <v>0.76</v>
      </c>
      <c r="I677" s="64">
        <f>'ЕФЕКТИВНІСТЬ 2018 рік'!Q543</f>
        <v>-0.28000000000000003</v>
      </c>
      <c r="K677" s="23">
        <f>'ЕФЕКТИВНІСТЬ 2018 рік'!U543</f>
        <v>0</v>
      </c>
      <c r="L677" s="114">
        <f>'ЕФЕКТИВНІСТЬ 2018 рік'!V543</f>
        <v>0</v>
      </c>
      <c r="M677" s="23">
        <f>'ЕФЕКТИВНІСТЬ 2018 рік'!W543</f>
        <v>0</v>
      </c>
      <c r="N677" s="17" t="str">
        <f>'ЕФЕКТИВНІСТЬ 2018 рік'!X543</f>
        <v>ВА</v>
      </c>
    </row>
    <row r="678" spans="2:14" outlineLevel="1" x14ac:dyDescent="0.25">
      <c r="B678" s="2">
        <f>'ЕФЕКТИВНІСТЬ 2018 рік'!B544</f>
        <v>507</v>
      </c>
      <c r="C678" s="196" t="str">
        <f>'ЕФЕКТИВНІСТЬ 2018 рік'!C544</f>
        <v>Деражнянський районний суд Хмельницької області</v>
      </c>
      <c r="E678" s="189">
        <f>'ЕФЕКТИВНІСТЬ 2018 рік'!K544</f>
        <v>4323.5</v>
      </c>
      <c r="F678" s="190">
        <f>'ЕФЕКТИВНІСТЬ 2018 рік'!E544</f>
        <v>379.35</v>
      </c>
      <c r="G678" s="189">
        <f>'ЕФЕКТИВНІСТЬ 2018 рік'!N544</f>
        <v>1.9279999999999999</v>
      </c>
      <c r="H678" s="64">
        <f>'ЕФЕКТИВНІСТЬ 2018 рік'!R544</f>
        <v>0.05</v>
      </c>
      <c r="I678" s="64">
        <f>'ЕФЕКТИВНІСТЬ 2018 рік'!Q544</f>
        <v>-2.9400000000000004</v>
      </c>
      <c r="K678" s="23">
        <f>'ЕФЕКТИВНІСТЬ 2018 рік'!U544</f>
        <v>0</v>
      </c>
      <c r="L678" s="114">
        <f>'ЕФЕКТИВНІСТЬ 2018 рік'!V544</f>
        <v>0</v>
      </c>
      <c r="M678" s="23">
        <f>'ЕФЕКТИВНІСТЬ 2018 рік'!W544</f>
        <v>0</v>
      </c>
      <c r="N678" s="17" t="str">
        <f>'ЕФЕКТИВНІСТЬ 2018 рік'!X544</f>
        <v>ВА</v>
      </c>
    </row>
    <row r="679" spans="2:14" outlineLevel="1" x14ac:dyDescent="0.25">
      <c r="B679" s="2">
        <f>'ЕФЕКТИВНІСТЬ 2018 рік'!B545</f>
        <v>508</v>
      </c>
      <c r="C679" s="196" t="str">
        <f>'ЕФЕКТИВНІСТЬ 2018 рік'!C545</f>
        <v>Дунаєвецький районний суд Хмельницької області</v>
      </c>
      <c r="E679" s="189">
        <f>'ЕФЕКТИВНІСТЬ 2018 рік'!K545</f>
        <v>5628.3</v>
      </c>
      <c r="F679" s="190">
        <f>'ЕФЕКТИВНІСТЬ 2018 рік'!E545</f>
        <v>1361.29</v>
      </c>
      <c r="G679" s="189">
        <f>'ЕФЕКТИВНІСТЬ 2018 рік'!N545</f>
        <v>1.988</v>
      </c>
      <c r="H679" s="64">
        <f>'ЕФЕКТИВНІСТЬ 2018 рік'!R545</f>
        <v>3.37</v>
      </c>
      <c r="I679" s="64">
        <f>'ЕФЕКТИВНІСТЬ 2018 рік'!Q545</f>
        <v>0.35</v>
      </c>
      <c r="K679" s="23">
        <f>'ЕФЕКТИВНІСТЬ 2018 рік'!U545</f>
        <v>0</v>
      </c>
      <c r="L679" s="114" t="str">
        <f>'ЕФЕКТИВНІСТЬ 2018 рік'!V545</f>
        <v>АА</v>
      </c>
      <c r="M679" s="23">
        <f>'ЕФЕКТИВНІСТЬ 2018 рік'!W545</f>
        <v>0</v>
      </c>
      <c r="N679" s="17">
        <f>'ЕФЕКТИВНІСТЬ 2018 рік'!X545</f>
        <v>0</v>
      </c>
    </row>
    <row r="680" spans="2:14" outlineLevel="1" x14ac:dyDescent="0.25">
      <c r="B680" s="2">
        <f>'ЕФЕКТИВНІСТЬ 2018 рік'!B546</f>
        <v>509</v>
      </c>
      <c r="C680" s="196" t="str">
        <f>'ЕФЕКТИВНІСТЬ 2018 рік'!C546</f>
        <v>Ізяславський районний суд Хмельницької області</v>
      </c>
      <c r="E680" s="189">
        <f>'ЕФЕКТИВНІСТЬ 2018 рік'!K546</f>
        <v>9156.2000000000007</v>
      </c>
      <c r="F680" s="190">
        <f>'ЕФЕКТИВНІСТЬ 2018 рік'!E546</f>
        <v>625.24</v>
      </c>
      <c r="G680" s="189">
        <f>'ЕФЕКТИВНІСТЬ 2018 рік'!N546</f>
        <v>6.0919999999999996</v>
      </c>
      <c r="H680" s="64">
        <f>'ЕФЕКТИВНІСТЬ 2018 рік'!R546</f>
        <v>-0.76</v>
      </c>
      <c r="I680" s="64">
        <f>'ЕФЕКТИВНІСТЬ 2018 рік'!Q546</f>
        <v>-0.99</v>
      </c>
      <c r="K680" s="23">
        <f>'ЕФЕКТИВНІСТЬ 2018 рік'!U546</f>
        <v>0</v>
      </c>
      <c r="L680" s="114">
        <f>'ЕФЕКТИВНІСТЬ 2018 рік'!V546</f>
        <v>0</v>
      </c>
      <c r="M680" s="23" t="str">
        <f>'ЕФЕКТИВНІСТЬ 2018 рік'!W546</f>
        <v>ВВ</v>
      </c>
      <c r="N680" s="17">
        <f>'ЕФЕКТИВНІСТЬ 2018 рік'!X546</f>
        <v>0</v>
      </c>
    </row>
    <row r="681" spans="2:14" ht="24" outlineLevel="1" x14ac:dyDescent="0.25">
      <c r="B681" s="2">
        <f>'ЕФЕКТИВНІСТЬ 2018 рік'!B547</f>
        <v>510</v>
      </c>
      <c r="C681" s="196" t="str">
        <f>'ЕФЕКТИВНІСТЬ 2018 рік'!C547</f>
        <v>Кам'янець-Подільський міськрайонний суд Хмельницької області</v>
      </c>
      <c r="E681" s="189">
        <f>'ЕФЕКТИВНІСТЬ 2018 рік'!K547</f>
        <v>19814.900000000001</v>
      </c>
      <c r="F681" s="190">
        <f>'ЕФЕКТИВНІСТЬ 2018 рік'!E547</f>
        <v>2017.55</v>
      </c>
      <c r="G681" s="189">
        <f>'ЕФЕКТИВНІСТЬ 2018 рік'!N547</f>
        <v>11.26</v>
      </c>
      <c r="H681" s="64">
        <f>'ЕФЕКТИВНІСТЬ 2018 рік'!R547</f>
        <v>9.9999999999999992E-2</v>
      </c>
      <c r="I681" s="64">
        <f>'ЕФЕКТИВНІСТЬ 2018 рік'!Q547</f>
        <v>-0.76</v>
      </c>
      <c r="K681" s="23">
        <f>'ЕФЕКТИВНІСТЬ 2018 рік'!U547</f>
        <v>0</v>
      </c>
      <c r="L681" s="114">
        <f>'ЕФЕКТИВНІСТЬ 2018 рік'!V547</f>
        <v>0</v>
      </c>
      <c r="M681" s="23">
        <f>'ЕФЕКТИВНІСТЬ 2018 рік'!W547</f>
        <v>0</v>
      </c>
      <c r="N681" s="17" t="str">
        <f>'ЕФЕКТИВНІСТЬ 2018 рік'!X547</f>
        <v>ВА</v>
      </c>
    </row>
    <row r="682" spans="2:14" outlineLevel="1" x14ac:dyDescent="0.25">
      <c r="B682" s="2">
        <f>'ЕФЕКТИВНІСТЬ 2018 рік'!B548</f>
        <v>511</v>
      </c>
      <c r="C682" s="196" t="str">
        <f>'ЕФЕКТИВНІСТЬ 2018 рік'!C548</f>
        <v>Красилівський районний суд Хмельницької області</v>
      </c>
      <c r="E682" s="189">
        <f>'ЕФЕКТИВНІСТЬ 2018 рік'!K548</f>
        <v>6266.6</v>
      </c>
      <c r="F682" s="190">
        <f>'ЕФЕКТИВНІСТЬ 2018 рік'!E548</f>
        <v>1163.8399999999999</v>
      </c>
      <c r="G682" s="189">
        <f>'ЕФЕКТИВНІСТЬ 2018 рік'!N548</f>
        <v>2.944</v>
      </c>
      <c r="H682" s="64">
        <f>'ЕФЕКТИВНІСТЬ 2018 рік'!R548</f>
        <v>1.67</v>
      </c>
      <c r="I682" s="64">
        <f>'ЕФЕКТИВНІСТЬ 2018 рік'!Q548</f>
        <v>-0.23999999999999996</v>
      </c>
      <c r="K682" s="23">
        <f>'ЕФЕКТИВНІСТЬ 2018 рік'!U548</f>
        <v>0</v>
      </c>
      <c r="L682" s="114">
        <f>'ЕФЕКТИВНІСТЬ 2018 рік'!V548</f>
        <v>0</v>
      </c>
      <c r="M682" s="23">
        <f>'ЕФЕКТИВНІСТЬ 2018 рік'!W548</f>
        <v>0</v>
      </c>
      <c r="N682" s="17" t="str">
        <f>'ЕФЕКТИВНІСТЬ 2018 рік'!X548</f>
        <v>ВА</v>
      </c>
    </row>
    <row r="683" spans="2:14" outlineLevel="1" x14ac:dyDescent="0.25">
      <c r="B683" s="2">
        <f>'ЕФЕКТИВНІСТЬ 2018 рік'!B549</f>
        <v>512</v>
      </c>
      <c r="C683" s="196" t="str">
        <f>'ЕФЕКТИВНІСТЬ 2018 рік'!C549</f>
        <v>Летичівський районний суд Хмельницької області</v>
      </c>
      <c r="E683" s="189">
        <f>'ЕФЕКТИВНІСТЬ 2018 рік'!K549</f>
        <v>5225.3999999999996</v>
      </c>
      <c r="F683" s="190">
        <f>'ЕФЕКТИВНІСТЬ 2018 рік'!E549</f>
        <v>276.49</v>
      </c>
      <c r="G683" s="189">
        <f>'ЕФЕКТИВНІСТЬ 2018 рік'!N549</f>
        <v>2.2200000000000002</v>
      </c>
      <c r="H683" s="64">
        <f>'ЕФЕКТИВНІСТЬ 2018 рік'!R549</f>
        <v>-1.02</v>
      </c>
      <c r="I683" s="64">
        <f>'ЕФЕКТИВНІСТЬ 2018 рік'!Q549</f>
        <v>-4.12</v>
      </c>
      <c r="K683" s="23">
        <f>'ЕФЕКТИВНІСТЬ 2018 рік'!U549</f>
        <v>0</v>
      </c>
      <c r="L683" s="114">
        <f>'ЕФЕКТИВНІСТЬ 2018 рік'!V549</f>
        <v>0</v>
      </c>
      <c r="M683" s="23" t="str">
        <f>'ЕФЕКТИВНІСТЬ 2018 рік'!W549</f>
        <v>ВВ</v>
      </c>
      <c r="N683" s="17">
        <f>'ЕФЕКТИВНІСТЬ 2018 рік'!X549</f>
        <v>0</v>
      </c>
    </row>
    <row r="684" spans="2:14" outlineLevel="1" x14ac:dyDescent="0.25">
      <c r="B684" s="2">
        <f>'ЕФЕКТИВНІСТЬ 2018 рік'!B550</f>
        <v>513</v>
      </c>
      <c r="C684" s="196" t="str">
        <f>'ЕФЕКТИВНІСТЬ 2018 рік'!C550</f>
        <v>Нетішинський міський суд Хмельницької області</v>
      </c>
      <c r="E684" s="189">
        <f>'ЕФЕКТИВНІСТЬ 2018 рік'!K550</f>
        <v>5808.9</v>
      </c>
      <c r="F684" s="190">
        <f>'ЕФЕКТИВНІСТЬ 2018 рік'!E550</f>
        <v>398.68</v>
      </c>
      <c r="G684" s="189">
        <f>'ЕФЕКТИВНІСТЬ 2018 рік'!N550</f>
        <v>3.1880000000000002</v>
      </c>
      <c r="H684" s="64">
        <f>'ЕФЕКТИВНІСТЬ 2018 рік'!R550</f>
        <v>-0.64</v>
      </c>
      <c r="I684" s="64">
        <f>'ЕФЕКТИВНІСТЬ 2018 рік'!Q550</f>
        <v>-0.49</v>
      </c>
      <c r="K684" s="23">
        <f>'ЕФЕКТИВНІСТЬ 2018 рік'!U550</f>
        <v>0</v>
      </c>
      <c r="L684" s="114">
        <f>'ЕФЕКТИВНІСТЬ 2018 рік'!V550</f>
        <v>0</v>
      </c>
      <c r="M684" s="23" t="str">
        <f>'ЕФЕКТИВНІСТЬ 2018 рік'!W550</f>
        <v>ВВ</v>
      </c>
      <c r="N684" s="17">
        <f>'ЕФЕКТИВНІСТЬ 2018 рік'!X550</f>
        <v>0</v>
      </c>
    </row>
    <row r="685" spans="2:14" outlineLevel="1" x14ac:dyDescent="0.25">
      <c r="B685" s="2">
        <f>'ЕФЕКТИВНІСТЬ 2018 рік'!B551</f>
        <v>514</v>
      </c>
      <c r="C685" s="196" t="str">
        <f>'ЕФЕКТИВНІСТЬ 2018 рік'!C551</f>
        <v>Новоушицький районний суд Хмельницької області</v>
      </c>
      <c r="E685" s="189">
        <f>'ЕФЕКТИВНІСТЬ 2018 рік'!K551</f>
        <v>4546.8999999999996</v>
      </c>
      <c r="F685" s="190">
        <f>'ЕФЕКТИВНІСТЬ 2018 рік'!E551</f>
        <v>107.06</v>
      </c>
      <c r="G685" s="189">
        <f>'ЕФЕКТИВНІСТЬ 2018 рік'!N551</f>
        <v>1.6</v>
      </c>
      <c r="H685" s="64">
        <f>'ЕФЕКТИВНІСТЬ 2018 рік'!R551</f>
        <v>-3.46</v>
      </c>
      <c r="I685" s="64">
        <f>'ЕФЕКТИВНІСТЬ 2018 рік'!Q551</f>
        <v>-8.02</v>
      </c>
      <c r="K685" s="23">
        <f>'ЕФЕКТИВНІСТЬ 2018 рік'!U551</f>
        <v>0</v>
      </c>
      <c r="L685" s="114">
        <f>'ЕФЕКТИВНІСТЬ 2018 рік'!V551</f>
        <v>0</v>
      </c>
      <c r="M685" s="23" t="str">
        <f>'ЕФЕКТИВНІСТЬ 2018 рік'!W551</f>
        <v>ВВ</v>
      </c>
      <c r="N685" s="17">
        <f>'ЕФЕКТИВНІСТЬ 2018 рік'!X551</f>
        <v>0</v>
      </c>
    </row>
    <row r="686" spans="2:14" outlineLevel="1" x14ac:dyDescent="0.25">
      <c r="B686" s="2">
        <f>'ЕФЕКТИВНІСТЬ 2018 рік'!B552</f>
        <v>515</v>
      </c>
      <c r="C686" s="196" t="str">
        <f>'ЕФЕКТИВНІСТЬ 2018 рік'!C552</f>
        <v>Полонський районний суд Хмельницької області</v>
      </c>
      <c r="E686" s="189">
        <f>'ЕФЕКТИВНІСТЬ 2018 рік'!K552</f>
        <v>5958.1</v>
      </c>
      <c r="F686" s="190">
        <f>'ЕФЕКТИВНІСТЬ 2018 рік'!E552</f>
        <v>439.66</v>
      </c>
      <c r="G686" s="189">
        <f>'ЕФЕКТИВНІСТЬ 2018 рік'!N552</f>
        <v>3.012</v>
      </c>
      <c r="H686" s="64">
        <f>'ЕФЕКТИВНІСТЬ 2018 рік'!R552</f>
        <v>-0.43000000000000005</v>
      </c>
      <c r="I686" s="64">
        <f>'ЕФЕКТИВНІСТЬ 2018 рік'!Q552</f>
        <v>-1.23</v>
      </c>
      <c r="K686" s="23">
        <f>'ЕФЕКТИВНІСТЬ 2018 рік'!U552</f>
        <v>0</v>
      </c>
      <c r="L686" s="114">
        <f>'ЕФЕКТИВНІСТЬ 2018 рік'!V552</f>
        <v>0</v>
      </c>
      <c r="M686" s="23" t="str">
        <f>'ЕФЕКТИВНІСТЬ 2018 рік'!W552</f>
        <v>ВВ</v>
      </c>
      <c r="N686" s="17">
        <f>'ЕФЕКТИВНІСТЬ 2018 рік'!X552</f>
        <v>0</v>
      </c>
    </row>
    <row r="687" spans="2:14" outlineLevel="1" x14ac:dyDescent="0.25">
      <c r="B687" s="2">
        <f>'ЕФЕКТИВНІСТЬ 2018 рік'!B553</f>
        <v>516</v>
      </c>
      <c r="C687" s="196" t="str">
        <f>'ЕФЕКТИВНІСТЬ 2018 рік'!C553</f>
        <v>Славутський міськрайонний суд Хмельницької області</v>
      </c>
      <c r="E687" s="189">
        <f>'ЕФЕКТИВНІСТЬ 2018 рік'!K553</f>
        <v>7961.2</v>
      </c>
      <c r="F687" s="190">
        <f>'ЕФЕКТИВНІСТЬ 2018 рік'!E553</f>
        <v>841.42</v>
      </c>
      <c r="G687" s="189">
        <f>'ЕФЕКТИВНІСТЬ 2018 рік'!N553</f>
        <v>3.46</v>
      </c>
      <c r="H687" s="64">
        <f>'ЕФЕКТИВНІСТЬ 2018 рік'!R553</f>
        <v>0.47000000000000003</v>
      </c>
      <c r="I687" s="64">
        <f>'ЕФЕКТИВНІСТЬ 2018 рік'!Q553</f>
        <v>-0.57000000000000006</v>
      </c>
      <c r="K687" s="23">
        <f>'ЕФЕКТИВНІСТЬ 2018 рік'!U553</f>
        <v>0</v>
      </c>
      <c r="L687" s="114">
        <f>'ЕФЕКТИВНІСТЬ 2018 рік'!V553</f>
        <v>0</v>
      </c>
      <c r="M687" s="23">
        <f>'ЕФЕКТИВНІСТЬ 2018 рік'!W553</f>
        <v>0</v>
      </c>
      <c r="N687" s="17" t="str">
        <f>'ЕФЕКТИВНІСТЬ 2018 рік'!X553</f>
        <v>ВА</v>
      </c>
    </row>
    <row r="688" spans="2:14" ht="24" outlineLevel="1" x14ac:dyDescent="0.25">
      <c r="B688" s="2">
        <f>'ЕФЕКТИВНІСТЬ 2018 рік'!B554</f>
        <v>517</v>
      </c>
      <c r="C688" s="196" t="str">
        <f>'ЕФЕКТИВНІСТЬ 2018 рік'!C554</f>
        <v>Старокостянтинівський районний суд Хмельницької області</v>
      </c>
      <c r="E688" s="189">
        <f>'ЕФЕКТИВНІСТЬ 2018 рік'!K554</f>
        <v>8708.5</v>
      </c>
      <c r="F688" s="190">
        <f>'ЕФЕКТИВНІСТЬ 2018 рік'!E554</f>
        <v>2020.3</v>
      </c>
      <c r="G688" s="189">
        <f>'ЕФЕКТИВНІСТЬ 2018 рік'!N554</f>
        <v>5.2439999999999998</v>
      </c>
      <c r="H688" s="64">
        <f>'ЕФЕКТИВНІСТЬ 2018 рік'!R554</f>
        <v>1.71</v>
      </c>
      <c r="I688" s="64">
        <f>'ЕФЕКТИВНІСТЬ 2018 рік'!Q554</f>
        <v>0.91</v>
      </c>
      <c r="K688" s="23">
        <f>'ЕФЕКТИВНІСТЬ 2018 рік'!U554</f>
        <v>0</v>
      </c>
      <c r="L688" s="114" t="str">
        <f>'ЕФЕКТИВНІСТЬ 2018 рік'!V554</f>
        <v>АА</v>
      </c>
      <c r="M688" s="23">
        <f>'ЕФЕКТИВНІСТЬ 2018 рік'!W554</f>
        <v>0</v>
      </c>
      <c r="N688" s="17">
        <f>'ЕФЕКТИВНІСТЬ 2018 рік'!X554</f>
        <v>0</v>
      </c>
    </row>
    <row r="689" spans="2:14" outlineLevel="1" x14ac:dyDescent="0.25">
      <c r="B689" s="2">
        <f>'ЕФЕКТИВНІСТЬ 2018 рік'!B555</f>
        <v>518</v>
      </c>
      <c r="C689" s="196" t="str">
        <f>'ЕФЕКТИВНІСТЬ 2018 рік'!C555</f>
        <v>Старосинявський районний суд Хмельницької області</v>
      </c>
      <c r="E689" s="189">
        <f>'ЕФЕКТИВНІСТЬ 2018 рік'!K555</f>
        <v>3865.6</v>
      </c>
      <c r="F689" s="190">
        <f>'ЕФЕКТИВНІСТЬ 2018 рік'!E555</f>
        <v>121.06</v>
      </c>
      <c r="G689" s="189">
        <f>'ЕФЕКТИВНІСТЬ 2018 рік'!N555</f>
        <v>1.38</v>
      </c>
      <c r="H689" s="64">
        <f>'ЕФЕКТИВНІСТЬ 2018 рік'!R555</f>
        <v>0.48</v>
      </c>
      <c r="I689" s="64">
        <f>'ЕФЕКТИВНІСТЬ 2018 рік'!Q555</f>
        <v>-3.92</v>
      </c>
      <c r="K689" s="23">
        <f>'ЕФЕКТИВНІСТЬ 2018 рік'!U555</f>
        <v>0</v>
      </c>
      <c r="L689" s="114">
        <f>'ЕФЕКТИВНІСТЬ 2018 рік'!V555</f>
        <v>0</v>
      </c>
      <c r="M689" s="23">
        <f>'ЕФЕКТИВНІСТЬ 2018 рік'!W555</f>
        <v>0</v>
      </c>
      <c r="N689" s="17" t="str">
        <f>'ЕФЕКТИВНІСТЬ 2018 рік'!X555</f>
        <v>ВА</v>
      </c>
    </row>
    <row r="690" spans="2:14" outlineLevel="1" x14ac:dyDescent="0.25">
      <c r="B690" s="2">
        <f>'ЕФЕКТИВНІСТЬ 2018 рік'!B556</f>
        <v>519</v>
      </c>
      <c r="C690" s="196" t="str">
        <f>'ЕФЕКТИВНІСТЬ 2018 рік'!C556</f>
        <v>Теофіпольський районний суд Хмельницької області</v>
      </c>
      <c r="E690" s="189">
        <f>'ЕФЕКТИВНІСТЬ 2018 рік'!K556</f>
        <v>4596.8999999999996</v>
      </c>
      <c r="F690" s="190">
        <f>'ЕФЕКТИВНІСТЬ 2018 рік'!E556</f>
        <v>241.62</v>
      </c>
      <c r="G690" s="189">
        <f>'ЕФЕКТИВНІСТЬ 2018 рік'!N556</f>
        <v>2.0720000000000001</v>
      </c>
      <c r="H690" s="64">
        <f>'ЕФЕКТИВНІСТЬ 2018 рік'!R556</f>
        <v>-1.0699999999999998</v>
      </c>
      <c r="I690" s="64">
        <f>'ЕФЕКТИВНІСТЬ 2018 рік'!Q556</f>
        <v>-2.69</v>
      </c>
      <c r="K690" s="23">
        <f>'ЕФЕКТИВНІСТЬ 2018 рік'!U556</f>
        <v>0</v>
      </c>
      <c r="L690" s="114">
        <f>'ЕФЕКТИВНІСТЬ 2018 рік'!V556</f>
        <v>0</v>
      </c>
      <c r="M690" s="23" t="str">
        <f>'ЕФЕКТИВНІСТЬ 2018 рік'!W556</f>
        <v>ВВ</v>
      </c>
      <c r="N690" s="17">
        <f>'ЕФЕКТИВНІСТЬ 2018 рік'!X556</f>
        <v>0</v>
      </c>
    </row>
    <row r="691" spans="2:14" ht="24" outlineLevel="1" x14ac:dyDescent="0.25">
      <c r="B691" s="2">
        <f>'ЕФЕКТИВНІСТЬ 2018 рік'!B557</f>
        <v>520</v>
      </c>
      <c r="C691" s="196" t="str">
        <f>'ЕФЕКТИВНІСТЬ 2018 рік'!C557</f>
        <v>Хмельницький міськрайонний суд Хмельницької області</v>
      </c>
      <c r="E691" s="189">
        <f>'ЕФЕКТИВНІСТЬ 2018 рік'!K557</f>
        <v>44526.6</v>
      </c>
      <c r="F691" s="190">
        <f>'ЕФЕКТИВНІСТЬ 2018 рік'!E557</f>
        <v>6970.9</v>
      </c>
      <c r="G691" s="189">
        <f>'ЕФЕКТИВНІСТЬ 2018 рік'!N557</f>
        <v>30.888000000000002</v>
      </c>
      <c r="H691" s="64">
        <f>'ЕФЕКТИВНІСТЬ 2018 рік'!R557</f>
        <v>0.65</v>
      </c>
      <c r="I691" s="64">
        <f>'ЕФЕКТИВНІСТЬ 2018 рік'!Q557</f>
        <v>-0.38999999999999996</v>
      </c>
      <c r="K691" s="23">
        <f>'ЕФЕКТИВНІСТЬ 2018 рік'!U557</f>
        <v>0</v>
      </c>
      <c r="L691" s="114">
        <f>'ЕФЕКТИВНІСТЬ 2018 рік'!V557</f>
        <v>0</v>
      </c>
      <c r="M691" s="23">
        <f>'ЕФЕКТИВНІСТЬ 2018 рік'!W557</f>
        <v>0</v>
      </c>
      <c r="N691" s="17" t="str">
        <f>'ЕФЕКТИВНІСТЬ 2018 рік'!X557</f>
        <v>ВА</v>
      </c>
    </row>
    <row r="692" spans="2:14" outlineLevel="1" x14ac:dyDescent="0.25">
      <c r="B692" s="2">
        <f>'ЕФЕКТИВНІСТЬ 2018 рік'!B558</f>
        <v>521</v>
      </c>
      <c r="C692" s="196" t="str">
        <f>'ЕФЕКТИВНІСТЬ 2018 рік'!C558</f>
        <v>Чемеровецький районний суд Хмельницької області</v>
      </c>
      <c r="E692" s="189">
        <f>'ЕФЕКТИВНІСТЬ 2018 рік'!K558</f>
        <v>6051.4</v>
      </c>
      <c r="F692" s="190">
        <f>'ЕФЕКТИВНІСТЬ 2018 рік'!E558</f>
        <v>372.9</v>
      </c>
      <c r="G692" s="189">
        <f>'ЕФЕКТИВНІСТЬ 2018 рік'!N558</f>
        <v>3.1040000000000001</v>
      </c>
      <c r="H692" s="64">
        <f>'ЕФЕКТИВНІСТЬ 2018 рік'!R558</f>
        <v>-0.8</v>
      </c>
      <c r="I692" s="64">
        <f>'ЕФЕКТИВНІСТЬ 2018 рік'!Q558</f>
        <v>-0.84</v>
      </c>
      <c r="K692" s="23">
        <f>'ЕФЕКТИВНІСТЬ 2018 рік'!U558</f>
        <v>0</v>
      </c>
      <c r="L692" s="114">
        <f>'ЕФЕКТИВНІСТЬ 2018 рік'!V558</f>
        <v>0</v>
      </c>
      <c r="M692" s="23" t="str">
        <f>'ЕФЕКТИВНІСТЬ 2018 рік'!W558</f>
        <v>ВВ</v>
      </c>
      <c r="N692" s="17">
        <f>'ЕФЕКТИВНІСТЬ 2018 рік'!X558</f>
        <v>0</v>
      </c>
    </row>
    <row r="693" spans="2:14" ht="24" outlineLevel="1" x14ac:dyDescent="0.25">
      <c r="B693" s="2">
        <f>'ЕФЕКТИВНІСТЬ 2018 рік'!B559</f>
        <v>522</v>
      </c>
      <c r="C693" s="196" t="str">
        <f>'ЕФЕКТИВНІСТЬ 2018 рік'!C559</f>
        <v>Шепетівський міськрайонний суд Хмельницької області</v>
      </c>
      <c r="E693" s="189">
        <f>'ЕФЕКТИВНІСТЬ 2018 рік'!K559</f>
        <v>12766.3</v>
      </c>
      <c r="F693" s="190">
        <f>'ЕФЕКТИВНІСТЬ 2018 рік'!E559</f>
        <v>955.56</v>
      </c>
      <c r="G693" s="189">
        <f>'ЕФЕКТИВНІСТЬ 2018 рік'!N559</f>
        <v>8.64</v>
      </c>
      <c r="H693" s="64">
        <f>'ЕФЕКТИВНІСТЬ 2018 рік'!R559</f>
        <v>-0.6</v>
      </c>
      <c r="I693" s="64">
        <f>'ЕФЕКТИВНІСТЬ 2018 рік'!Q559</f>
        <v>-0.45</v>
      </c>
      <c r="K693" s="23">
        <f>'ЕФЕКТИВНІСТЬ 2018 рік'!U559</f>
        <v>0</v>
      </c>
      <c r="L693" s="114">
        <f>'ЕФЕКТИВНІСТЬ 2018 рік'!V559</f>
        <v>0</v>
      </c>
      <c r="M693" s="23" t="str">
        <f>'ЕФЕКТИВНІСТЬ 2018 рік'!W559</f>
        <v>ВВ</v>
      </c>
      <c r="N693" s="17">
        <f>'ЕФЕКТИВНІСТЬ 2018 рік'!X559</f>
        <v>0</v>
      </c>
    </row>
    <row r="694" spans="2:14" outlineLevel="1" x14ac:dyDescent="0.25">
      <c r="B694" s="2">
        <f>'ЕФЕКТИВНІСТЬ 2018 рік'!B560</f>
        <v>523</v>
      </c>
      <c r="C694" s="196" t="str">
        <f>'ЕФЕКТИВНІСТЬ 2018 рік'!C560</f>
        <v>Ярмолинецький районний суд Хмельницької області</v>
      </c>
      <c r="E694" s="189">
        <f>'ЕФЕКТИВНІСТЬ 2018 рік'!K560</f>
        <v>6866.7</v>
      </c>
      <c r="F694" s="190">
        <f>'ЕФЕКТИВНІСТЬ 2018 рік'!E560</f>
        <v>666.58</v>
      </c>
      <c r="G694" s="189">
        <f>'ЕФЕКТИВНІСТЬ 2018 рік'!N560</f>
        <v>4.984</v>
      </c>
      <c r="H694" s="64">
        <f>'ЕФЕКТИВНІСТЬ 2018 рік'!R560</f>
        <v>-0.2</v>
      </c>
      <c r="I694" s="64">
        <f>'ЕФЕКТИВНІСТЬ 2018 рік'!Q560</f>
        <v>-0.62</v>
      </c>
      <c r="K694" s="23">
        <f>'ЕФЕКТИВНІСТЬ 2018 рік'!U560</f>
        <v>0</v>
      </c>
      <c r="L694" s="114">
        <f>'ЕФЕКТИВНІСТЬ 2018 рік'!V560</f>
        <v>0</v>
      </c>
      <c r="M694" s="23" t="str">
        <f>'ЕФЕКТИВНІСТЬ 2018 рік'!W560</f>
        <v>ВВ</v>
      </c>
      <c r="N694" s="17">
        <f>'ЕФЕКТИВНІСТЬ 2018 рік'!X560</f>
        <v>0</v>
      </c>
    </row>
    <row r="695" spans="2:14" x14ac:dyDescent="0.25">
      <c r="C695" s="206" t="s">
        <v>715</v>
      </c>
      <c r="E695" s="77"/>
      <c r="F695" s="77"/>
      <c r="G695" s="77"/>
      <c r="H695" s="77"/>
      <c r="I695" s="77"/>
      <c r="K695" s="77"/>
      <c r="L695" s="77"/>
      <c r="M695" s="77"/>
      <c r="N695" s="77"/>
    </row>
    <row r="696" spans="2:14" outlineLevel="1" x14ac:dyDescent="0.25">
      <c r="B696" s="2">
        <f>'ЕФЕКТИВНІСТЬ 2018 рік'!B561</f>
        <v>524</v>
      </c>
      <c r="C696" s="196" t="str">
        <f>'ЕФЕКТИВНІСТЬ 2018 рік'!C561</f>
        <v>Ватутінський міський суд Черкаської області</v>
      </c>
      <c r="E696" s="189">
        <f>'ЕФЕКТИВНІСТЬ 2018 рік'!K561</f>
        <v>4283.5</v>
      </c>
      <c r="F696" s="190">
        <f>'ЕФЕКТИВНІСТЬ 2018 рік'!E561</f>
        <v>141.07</v>
      </c>
      <c r="G696" s="189">
        <f>'ЕФЕКТИВНІСТЬ 2018 рік'!N561</f>
        <v>1.8440000000000001</v>
      </c>
      <c r="H696" s="64">
        <f>'ЕФЕКТИВНІСТЬ 2018 рік'!R561</f>
        <v>-2.3199999999999998</v>
      </c>
      <c r="I696" s="64">
        <f>'ЕФЕКТИВНІСТЬ 2018 рік'!Q561</f>
        <v>-1.95</v>
      </c>
      <c r="K696" s="23">
        <f>'ЕФЕКТИВНІСТЬ 2018 рік'!U561</f>
        <v>0</v>
      </c>
      <c r="L696" s="114">
        <f>'ЕФЕКТИВНІСТЬ 2018 рік'!V561</f>
        <v>0</v>
      </c>
      <c r="M696" s="23" t="str">
        <f>'ЕФЕКТИВНІСТЬ 2018 рік'!W561</f>
        <v>ВВ</v>
      </c>
      <c r="N696" s="17">
        <f>'ЕФЕКТИВНІСТЬ 2018 рік'!X561</f>
        <v>0</v>
      </c>
    </row>
    <row r="697" spans="2:14" outlineLevel="1" x14ac:dyDescent="0.25">
      <c r="B697" s="2">
        <f>'ЕФЕКТИВНІСТЬ 2018 рік'!B562</f>
        <v>525</v>
      </c>
      <c r="C697" s="196" t="str">
        <f>'ЕФЕКТИВНІСТЬ 2018 рік'!C562</f>
        <v>Городищенський районний суд Черкаської області</v>
      </c>
      <c r="E697" s="189">
        <f>'ЕФЕКТИВНІСТЬ 2018 рік'!K562</f>
        <v>6610.7</v>
      </c>
      <c r="F697" s="190">
        <f>'ЕФЕКТИВНІСТЬ 2018 рік'!E562</f>
        <v>351.89</v>
      </c>
      <c r="G697" s="189">
        <f>'ЕФЕКТИВНІСТЬ 2018 рік'!N562</f>
        <v>3.8039999999999998</v>
      </c>
      <c r="H697" s="64">
        <f>'ЕФЕКТИВНІСТЬ 2018 рік'!R562</f>
        <v>-1.18</v>
      </c>
      <c r="I697" s="64">
        <f>'ЕФЕКТИВНІСТЬ 2018 рік'!Q562</f>
        <v>-4.74</v>
      </c>
      <c r="K697" s="23">
        <f>'ЕФЕКТИВНІСТЬ 2018 рік'!U562</f>
        <v>0</v>
      </c>
      <c r="L697" s="114">
        <f>'ЕФЕКТИВНІСТЬ 2018 рік'!V562</f>
        <v>0</v>
      </c>
      <c r="M697" s="23" t="str">
        <f>'ЕФЕКТИВНІСТЬ 2018 рік'!W562</f>
        <v>ВВ</v>
      </c>
      <c r="N697" s="17">
        <f>'ЕФЕКТИВНІСТЬ 2018 рік'!X562</f>
        <v>0</v>
      </c>
    </row>
    <row r="698" spans="2:14" outlineLevel="1" x14ac:dyDescent="0.25">
      <c r="B698" s="2">
        <f>'ЕФЕКТИВНІСТЬ 2018 рік'!B563</f>
        <v>526</v>
      </c>
      <c r="C698" s="196" t="str">
        <f>'ЕФЕКТИВНІСТЬ 2018 рік'!C563</f>
        <v>Драбівський районний суд Черкаської області</v>
      </c>
      <c r="E698" s="189">
        <f>'ЕФЕКТИВНІСТЬ 2018 рік'!K563</f>
        <v>3833.6</v>
      </c>
      <c r="F698" s="190">
        <f>'ЕФЕКТИВНІСТЬ 2018 рік'!E563</f>
        <v>86</v>
      </c>
      <c r="G698" s="189">
        <f>'ЕФЕКТИВНІСТЬ 2018 рік'!N563</f>
        <v>1</v>
      </c>
      <c r="H698" s="64">
        <f>'ЕФЕКТИВНІСТЬ 2018 рік'!R563</f>
        <v>0.47</v>
      </c>
      <c r="I698" s="64">
        <f>'ЕФЕКТИВНІСТЬ 2018 рік'!Q563</f>
        <v>-24.03</v>
      </c>
      <c r="K698" s="23">
        <f>'ЕФЕКТИВНІСТЬ 2018 рік'!U563</f>
        <v>0</v>
      </c>
      <c r="L698" s="114">
        <f>'ЕФЕКТИВНІСТЬ 2018 рік'!V563</f>
        <v>0</v>
      </c>
      <c r="M698" s="23">
        <f>'ЕФЕКТИВНІСТЬ 2018 рік'!W563</f>
        <v>0</v>
      </c>
      <c r="N698" s="17" t="str">
        <f>'ЕФЕКТИВНІСТЬ 2018 рік'!X563</f>
        <v>ВА</v>
      </c>
    </row>
    <row r="699" spans="2:14" outlineLevel="1" x14ac:dyDescent="0.25">
      <c r="B699" s="2">
        <f>'ЕФЕКТИВНІСТЬ 2018 рік'!B564</f>
        <v>527</v>
      </c>
      <c r="C699" s="196" t="str">
        <f>'ЕФЕКТИВНІСТЬ 2018 рік'!C564</f>
        <v>Жашківський районний суд Черкаської області</v>
      </c>
      <c r="E699" s="189">
        <f>'ЕФЕКТИВНІСТЬ 2018 рік'!K564</f>
        <v>6352.6</v>
      </c>
      <c r="F699" s="190">
        <f>'ЕФЕКТИВНІСТЬ 2018 рік'!E564</f>
        <v>295.33999999999997</v>
      </c>
      <c r="G699" s="189">
        <f>'ЕФЕКТИВНІСТЬ 2018 рік'!N564</f>
        <v>1.6759999999999999</v>
      </c>
      <c r="H699" s="64">
        <f>'ЕФЕКТИВНІСТЬ 2018 рік'!R564</f>
        <v>-0.98</v>
      </c>
      <c r="I699" s="64">
        <f>'ЕФЕКТИВНІСТЬ 2018 рік'!Q564</f>
        <v>-2.23</v>
      </c>
      <c r="K699" s="23">
        <f>'ЕФЕКТИВНІСТЬ 2018 рік'!U564</f>
        <v>0</v>
      </c>
      <c r="L699" s="114">
        <f>'ЕФЕКТИВНІСТЬ 2018 рік'!V564</f>
        <v>0</v>
      </c>
      <c r="M699" s="23" t="str">
        <f>'ЕФЕКТИВНІСТЬ 2018 рік'!W564</f>
        <v>ВВ</v>
      </c>
      <c r="N699" s="17">
        <f>'ЕФЕКТИВНІСТЬ 2018 рік'!X564</f>
        <v>0</v>
      </c>
    </row>
    <row r="700" spans="2:14" outlineLevel="1" x14ac:dyDescent="0.25">
      <c r="B700" s="2">
        <f>'ЕФЕКТИВНІСТЬ 2018 рік'!B565</f>
        <v>528</v>
      </c>
      <c r="C700" s="196" t="str">
        <f>'ЕФЕКТИВНІСТЬ 2018 рік'!C565</f>
        <v>Звенигородський районний суд Черкаської області</v>
      </c>
      <c r="E700" s="189">
        <f>'ЕФЕКТИВНІСТЬ 2018 рік'!K565</f>
        <v>7154.1</v>
      </c>
      <c r="F700" s="190">
        <f>'ЕФЕКТИВНІСТЬ 2018 рік'!E565</f>
        <v>427.92</v>
      </c>
      <c r="G700" s="189">
        <f>'ЕФЕКТИВНІСТЬ 2018 рік'!N565</f>
        <v>3.52</v>
      </c>
      <c r="H700" s="64">
        <f>'ЕФЕКТИВНІСТЬ 2018 рік'!R565</f>
        <v>-0.83000000000000007</v>
      </c>
      <c r="I700" s="64">
        <f>'ЕФЕКТИВНІСТЬ 2018 рік'!Q565</f>
        <v>-2.3899999999999997</v>
      </c>
      <c r="K700" s="23">
        <f>'ЕФЕКТИВНІСТЬ 2018 рік'!U565</f>
        <v>0</v>
      </c>
      <c r="L700" s="114">
        <f>'ЕФЕКТИВНІСТЬ 2018 рік'!V565</f>
        <v>0</v>
      </c>
      <c r="M700" s="23" t="str">
        <f>'ЕФЕКТИВНІСТЬ 2018 рік'!W565</f>
        <v>ВВ</v>
      </c>
      <c r="N700" s="17">
        <f>'ЕФЕКТИВНІСТЬ 2018 рік'!X565</f>
        <v>0</v>
      </c>
    </row>
    <row r="701" spans="2:14" outlineLevel="1" x14ac:dyDescent="0.25">
      <c r="B701" s="2">
        <f>'ЕФЕКТИВНІСТЬ 2018 рік'!B566</f>
        <v>529</v>
      </c>
      <c r="C701" s="196" t="str">
        <f>'ЕФЕКТИВНІСТЬ 2018 рік'!C566</f>
        <v>Золотоніський міськрайонний суд Черкаської області</v>
      </c>
      <c r="E701" s="189">
        <f>'ЕФЕКТИВНІСТЬ 2018 рік'!K566</f>
        <v>9823</v>
      </c>
      <c r="F701" s="190">
        <f>'ЕФЕКТИВНІСТЬ 2018 рік'!E566</f>
        <v>1839.64</v>
      </c>
      <c r="G701" s="189">
        <f>'ЕФЕКТИВНІСТЬ 2018 рік'!N566</f>
        <v>2.7160000000000002</v>
      </c>
      <c r="H701" s="64">
        <f>'ЕФЕКТИВНІСТЬ 2018 рік'!R566</f>
        <v>3.22</v>
      </c>
      <c r="I701" s="64">
        <f>'ЕФЕКТИВНІСТЬ 2018 рік'!Q566</f>
        <v>-0.83</v>
      </c>
      <c r="K701" s="23">
        <f>'ЕФЕКТИВНІСТЬ 2018 рік'!U566</f>
        <v>0</v>
      </c>
      <c r="L701" s="114">
        <f>'ЕФЕКТИВНІСТЬ 2018 рік'!V566</f>
        <v>0</v>
      </c>
      <c r="M701" s="23">
        <f>'ЕФЕКТИВНІСТЬ 2018 рік'!W566</f>
        <v>0</v>
      </c>
      <c r="N701" s="17" t="str">
        <f>'ЕФЕКТИВНІСТЬ 2018 рік'!X566</f>
        <v>ВА</v>
      </c>
    </row>
    <row r="702" spans="2:14" outlineLevel="1" x14ac:dyDescent="0.25">
      <c r="B702" s="2">
        <f>'ЕФЕКТИВНІСТЬ 2018 рік'!B567</f>
        <v>530</v>
      </c>
      <c r="C702" s="196" t="str">
        <f>'ЕФЕКТИВНІСТЬ 2018 рік'!C567</f>
        <v>Кам'янський районний суд Черкаської області</v>
      </c>
      <c r="E702" s="189">
        <f>'ЕФЕКТИВНІСТЬ 2018 рік'!K567</f>
        <v>4637.1000000000004</v>
      </c>
      <c r="F702" s="190">
        <f>'ЕФЕКТИВНІСТЬ 2018 рік'!E567</f>
        <v>192.83</v>
      </c>
      <c r="G702" s="189">
        <f>'ЕФЕКТИВНІСТЬ 2018 рік'!N567</f>
        <v>0.95199999999999996</v>
      </c>
      <c r="H702" s="64">
        <f>'ЕФЕКТИВНІСТЬ 2018 рік'!R567</f>
        <v>-1.0499999999999998</v>
      </c>
      <c r="I702" s="64">
        <f>'ЕФЕКТИВНІСТЬ 2018 рік'!Q567</f>
        <v>-4.1399999999999997</v>
      </c>
      <c r="K702" s="23">
        <f>'ЕФЕКТИВНІСТЬ 2018 рік'!U567</f>
        <v>0</v>
      </c>
      <c r="L702" s="114">
        <f>'ЕФЕКТИВНІСТЬ 2018 рік'!V567</f>
        <v>0</v>
      </c>
      <c r="M702" s="23" t="str">
        <f>'ЕФЕКТИВНІСТЬ 2018 рік'!W567</f>
        <v>ВВ</v>
      </c>
      <c r="N702" s="17">
        <f>'ЕФЕКТИВНІСТЬ 2018 рік'!X567</f>
        <v>0</v>
      </c>
    </row>
    <row r="703" spans="2:14" outlineLevel="1" x14ac:dyDescent="0.25">
      <c r="B703" s="2">
        <f>'ЕФЕКТИВНІСТЬ 2018 рік'!B568</f>
        <v>531</v>
      </c>
      <c r="C703" s="196" t="str">
        <f>'ЕФЕКТИВНІСТЬ 2018 рік'!C568</f>
        <v>Канівський міськрайонний суд Черкаської області</v>
      </c>
      <c r="E703" s="189">
        <f>'ЕФЕКТИВНІСТЬ 2018 рік'!K568</f>
        <v>8513.5</v>
      </c>
      <c r="F703" s="190">
        <f>'ЕФЕКТИВНІСТЬ 2018 рік'!E568</f>
        <v>641.86</v>
      </c>
      <c r="G703" s="189">
        <f>'ЕФЕКТИВНІСТЬ 2018 рік'!N568</f>
        <v>2.1080000000000001</v>
      </c>
      <c r="H703" s="64">
        <f>'ЕФЕКТИВНІСТЬ 2018 рік'!R568</f>
        <v>0.46</v>
      </c>
      <c r="I703" s="64">
        <f>'ЕФЕКТИВНІСТЬ 2018 рік'!Q568</f>
        <v>-0.35</v>
      </c>
      <c r="K703" s="23">
        <f>'ЕФЕКТИВНІСТЬ 2018 рік'!U568</f>
        <v>0</v>
      </c>
      <c r="L703" s="114">
        <f>'ЕФЕКТИВНІСТЬ 2018 рік'!V568</f>
        <v>0</v>
      </c>
      <c r="M703" s="23">
        <f>'ЕФЕКТИВНІСТЬ 2018 рік'!W568</f>
        <v>0</v>
      </c>
      <c r="N703" s="17" t="str">
        <f>'ЕФЕКТИВНІСТЬ 2018 рік'!X568</f>
        <v>ВА</v>
      </c>
    </row>
    <row r="704" spans="2:14" outlineLevel="1" x14ac:dyDescent="0.25">
      <c r="B704" s="2">
        <f>'ЕФЕКТИВНІСТЬ 2018 рік'!B569</f>
        <v>532</v>
      </c>
      <c r="C704" s="196" t="str">
        <f>'ЕФЕКТИВНІСТЬ 2018 рік'!C569</f>
        <v>Катеринопільський районний суд Черкаської області</v>
      </c>
      <c r="E704" s="189">
        <f>'ЕФЕКТИВНІСТЬ 2018 рік'!K569</f>
        <v>5763.3</v>
      </c>
      <c r="F704" s="190">
        <f>'ЕФЕКТИВНІСТЬ 2018 рік'!E569</f>
        <v>502.75</v>
      </c>
      <c r="G704" s="189">
        <f>'ЕФЕКТИВНІСТЬ 2018 рік'!N569</f>
        <v>1.992</v>
      </c>
      <c r="H704" s="64">
        <f>'ЕФЕКТИВНІСТЬ 2018 рік'!R569</f>
        <v>0.34</v>
      </c>
      <c r="I704" s="64">
        <f>'ЕФЕКТИВНІСТЬ 2018 рік'!Q569</f>
        <v>-0.53</v>
      </c>
      <c r="K704" s="23">
        <f>'ЕФЕКТИВНІСТЬ 2018 рік'!U569</f>
        <v>0</v>
      </c>
      <c r="L704" s="114">
        <f>'ЕФЕКТИВНІСТЬ 2018 рік'!V569</f>
        <v>0</v>
      </c>
      <c r="M704" s="23">
        <f>'ЕФЕКТИВНІСТЬ 2018 рік'!W569</f>
        <v>0</v>
      </c>
      <c r="N704" s="17" t="str">
        <f>'ЕФЕКТИВНІСТЬ 2018 рік'!X569</f>
        <v>ВА</v>
      </c>
    </row>
    <row r="705" spans="2:14" ht="24" outlineLevel="1" x14ac:dyDescent="0.25">
      <c r="B705" s="2">
        <f>'ЕФЕКТИВНІСТЬ 2018 рік'!B570</f>
        <v>533</v>
      </c>
      <c r="C705" s="196" t="str">
        <f>'ЕФЕКТИВНІСТЬ 2018 рік'!C570</f>
        <v>Корсунь-Шевченківський районний суд Черкаської області</v>
      </c>
      <c r="E705" s="189">
        <f>'ЕФЕКТИВНІСТЬ 2018 рік'!K570</f>
        <v>5310.4</v>
      </c>
      <c r="F705" s="190">
        <f>'ЕФЕКТИВНІСТЬ 2018 рік'!E570</f>
        <v>293.55</v>
      </c>
      <c r="G705" s="189">
        <f>'ЕФЕКТИВНІСТЬ 2018 рік'!N570</f>
        <v>1.6679999999999999</v>
      </c>
      <c r="H705" s="64">
        <f>'ЕФЕКТИВНІСТЬ 2018 рік'!R570</f>
        <v>-0.67</v>
      </c>
      <c r="I705" s="64">
        <f>'ЕФЕКТИВНІСТЬ 2018 рік'!Q570</f>
        <v>-2.7</v>
      </c>
      <c r="K705" s="23">
        <f>'ЕФЕКТИВНІСТЬ 2018 рік'!U570</f>
        <v>0</v>
      </c>
      <c r="L705" s="114">
        <f>'ЕФЕКТИВНІСТЬ 2018 рік'!V570</f>
        <v>0</v>
      </c>
      <c r="M705" s="23" t="str">
        <f>'ЕФЕКТИВНІСТЬ 2018 рік'!W570</f>
        <v>ВВ</v>
      </c>
      <c r="N705" s="17">
        <f>'ЕФЕКТИВНІСТЬ 2018 рік'!X570</f>
        <v>0</v>
      </c>
    </row>
    <row r="706" spans="2:14" outlineLevel="1" x14ac:dyDescent="0.25">
      <c r="B706" s="2">
        <f>'ЕФЕКТИВНІСТЬ 2018 рік'!B571</f>
        <v>534</v>
      </c>
      <c r="C706" s="196" t="str">
        <f>'ЕФЕКТИВНІСТЬ 2018 рік'!C571</f>
        <v>Лисянський районний суд Черкаської області</v>
      </c>
      <c r="E706" s="189">
        <f>'ЕФЕКТИВНІСТЬ 2018 рік'!K571</f>
        <v>5711.2</v>
      </c>
      <c r="F706" s="190">
        <f>'ЕФЕКТИВНІСТЬ 2018 рік'!E571</f>
        <v>293.05</v>
      </c>
      <c r="G706" s="189">
        <f>'ЕФЕКТИВНІСТЬ 2018 рік'!N571</f>
        <v>3.8679999999999999</v>
      </c>
      <c r="H706" s="64">
        <f>'ЕФЕКТИВНІСТЬ 2018 рік'!R571</f>
        <v>-1.3399999999999999</v>
      </c>
      <c r="I706" s="64">
        <f>'ЕФЕКТИВНІСТЬ 2018 рік'!Q571</f>
        <v>-0.83</v>
      </c>
      <c r="K706" s="23">
        <f>'ЕФЕКТИВНІСТЬ 2018 рік'!U571</f>
        <v>0</v>
      </c>
      <c r="L706" s="114">
        <f>'ЕФЕКТИВНІСТЬ 2018 рік'!V571</f>
        <v>0</v>
      </c>
      <c r="M706" s="23" t="str">
        <f>'ЕФЕКТИВНІСТЬ 2018 рік'!W571</f>
        <v>ВВ</v>
      </c>
      <c r="N706" s="17">
        <f>'ЕФЕКТИВНІСТЬ 2018 рік'!X571</f>
        <v>0</v>
      </c>
    </row>
    <row r="707" spans="2:14" outlineLevel="1" x14ac:dyDescent="0.25">
      <c r="B707" s="2">
        <f>'ЕФЕКТИВНІСТЬ 2018 рік'!B572</f>
        <v>535</v>
      </c>
      <c r="C707" s="196" t="str">
        <f>'ЕФЕКТИВНІСТЬ 2018 рік'!C572</f>
        <v>Маньківський районний суд Черкаської області</v>
      </c>
      <c r="E707" s="189">
        <f>'ЕФЕКТИВНІСТЬ 2018 рік'!K572</f>
        <v>6076.3</v>
      </c>
      <c r="F707" s="190">
        <f>'ЕФЕКТИВНІСТЬ 2018 рік'!E572</f>
        <v>307.20999999999998</v>
      </c>
      <c r="G707" s="189">
        <f>'ЕФЕКТИВНІСТЬ 2018 рік'!N572</f>
        <v>2.976</v>
      </c>
      <c r="H707" s="64">
        <f>'ЕФЕКТИВНІСТЬ 2018 рік'!R572</f>
        <v>-1.22</v>
      </c>
      <c r="I707" s="64">
        <f>'ЕФЕКТИВНІСТЬ 2018 рік'!Q572</f>
        <v>-1.45</v>
      </c>
      <c r="K707" s="23">
        <f>'ЕФЕКТИВНІСТЬ 2018 рік'!U572</f>
        <v>0</v>
      </c>
      <c r="L707" s="114">
        <f>'ЕФЕКТИВНІСТЬ 2018 рік'!V572</f>
        <v>0</v>
      </c>
      <c r="M707" s="23" t="str">
        <f>'ЕФЕКТИВНІСТЬ 2018 рік'!W572</f>
        <v>ВВ</v>
      </c>
      <c r="N707" s="17">
        <f>'ЕФЕКТИВНІСТЬ 2018 рік'!X572</f>
        <v>0</v>
      </c>
    </row>
    <row r="708" spans="2:14" outlineLevel="1" x14ac:dyDescent="0.25">
      <c r="B708" s="2">
        <f>'ЕФЕКТИВНІСТЬ 2018 рік'!B573</f>
        <v>536</v>
      </c>
      <c r="C708" s="196" t="str">
        <f>'ЕФЕКТИВНІСТЬ 2018 рік'!C573</f>
        <v>Монастирищенський районний суд Черкаської області</v>
      </c>
      <c r="E708" s="189">
        <f>'ЕФЕКТИВНІСТЬ 2018 рік'!K573</f>
        <v>6037.7</v>
      </c>
      <c r="F708" s="190">
        <f>'ЕФЕКТИВНІСТЬ 2018 рік'!E573</f>
        <v>243.19</v>
      </c>
      <c r="G708" s="189">
        <f>'ЕФЕКТИВНІСТЬ 2018 рік'!N573</f>
        <v>2.9359999999999999</v>
      </c>
      <c r="H708" s="64">
        <f>'ЕФЕКТИВНІСТЬ 2018 рік'!R573</f>
        <v>-1.78</v>
      </c>
      <c r="I708" s="64">
        <f>'ЕФЕКТИВНІСТЬ 2018 рік'!Q573</f>
        <v>-1.56</v>
      </c>
      <c r="K708" s="23">
        <f>'ЕФЕКТИВНІСТЬ 2018 рік'!U573</f>
        <v>0</v>
      </c>
      <c r="L708" s="114">
        <f>'ЕФЕКТИВНІСТЬ 2018 рік'!V573</f>
        <v>0</v>
      </c>
      <c r="M708" s="23" t="str">
        <f>'ЕФЕКТИВНІСТЬ 2018 рік'!W573</f>
        <v>ВВ</v>
      </c>
      <c r="N708" s="17">
        <f>'ЕФЕКТИВНІСТЬ 2018 рік'!X573</f>
        <v>0</v>
      </c>
    </row>
    <row r="709" spans="2:14" outlineLevel="1" x14ac:dyDescent="0.25">
      <c r="B709" s="2">
        <f>'ЕФЕКТИВНІСТЬ 2018 рік'!B574</f>
        <v>537</v>
      </c>
      <c r="C709" s="196" t="str">
        <f>'ЕФЕКТИВНІСТЬ 2018 рік'!C574</f>
        <v>Придніпровський районний суд м.Черкаси</v>
      </c>
      <c r="E709" s="189">
        <f>'ЕФЕКТИВНІСТЬ 2018 рік'!K574</f>
        <v>20553.099999999999</v>
      </c>
      <c r="F709" s="190">
        <f>'ЕФЕКТИВНІСТЬ 2018 рік'!E574</f>
        <v>2301.5100000000002</v>
      </c>
      <c r="G709" s="189">
        <f>'ЕФЕКТИВНІСТЬ 2018 рік'!N574</f>
        <v>12.523999999999999</v>
      </c>
      <c r="H709" s="64">
        <f>'ЕФЕКТИВНІСТЬ 2018 рік'!R574</f>
        <v>0.21000000000000002</v>
      </c>
      <c r="I709" s="64">
        <f>'ЕФЕКТИВНІСТЬ 2018 рік'!Q574</f>
        <v>-0.69000000000000006</v>
      </c>
      <c r="K709" s="23">
        <f>'ЕФЕКТИВНІСТЬ 2018 рік'!U574</f>
        <v>0</v>
      </c>
      <c r="L709" s="114">
        <f>'ЕФЕКТИВНІСТЬ 2018 рік'!V574</f>
        <v>0</v>
      </c>
      <c r="M709" s="23">
        <f>'ЕФЕКТИВНІСТЬ 2018 рік'!W574</f>
        <v>0</v>
      </c>
      <c r="N709" s="17" t="str">
        <f>'ЕФЕКТИВНІСТЬ 2018 рік'!X574</f>
        <v>ВА</v>
      </c>
    </row>
    <row r="710" spans="2:14" outlineLevel="1" x14ac:dyDescent="0.25">
      <c r="B710" s="2">
        <f>'ЕФЕКТИВНІСТЬ 2018 рік'!B575</f>
        <v>538</v>
      </c>
      <c r="C710" s="196" t="str">
        <f>'ЕФЕКТИВНІСТЬ 2018 рік'!C575</f>
        <v>Смілянський міськрайонний суд Черкаської області</v>
      </c>
      <c r="E710" s="189">
        <f>'ЕФЕКТИВНІСТЬ 2018 рік'!K575</f>
        <v>12467.3</v>
      </c>
      <c r="F710" s="190">
        <f>'ЕФЕКТИВНІСТЬ 2018 рік'!E575</f>
        <v>1029.46</v>
      </c>
      <c r="G710" s="189">
        <f>'ЕФЕКТИВНІСТЬ 2018 рік'!N575</f>
        <v>4.7679999999999998</v>
      </c>
      <c r="H710" s="64">
        <f>'ЕФЕКТИВНІСТЬ 2018 рік'!R575</f>
        <v>0.09</v>
      </c>
      <c r="I710" s="64">
        <f>'ЕФЕКТИВНІСТЬ 2018 рік'!Q575</f>
        <v>-2.95</v>
      </c>
      <c r="K710" s="23">
        <f>'ЕФЕКТИВНІСТЬ 2018 рік'!U575</f>
        <v>0</v>
      </c>
      <c r="L710" s="114">
        <f>'ЕФЕКТИВНІСТЬ 2018 рік'!V575</f>
        <v>0</v>
      </c>
      <c r="M710" s="23">
        <f>'ЕФЕКТИВНІСТЬ 2018 рік'!W575</f>
        <v>0</v>
      </c>
      <c r="N710" s="17" t="str">
        <f>'ЕФЕКТИВНІСТЬ 2018 рік'!X575</f>
        <v>ВА</v>
      </c>
    </row>
    <row r="711" spans="2:14" outlineLevel="1" x14ac:dyDescent="0.25">
      <c r="B711" s="2">
        <f>'ЕФЕКТИВНІСТЬ 2018 рік'!B576</f>
        <v>539</v>
      </c>
      <c r="C711" s="196" t="str">
        <f>'ЕФЕКТИВНІСТЬ 2018 рік'!C576</f>
        <v>Соснівський районний суд м.Черкаси</v>
      </c>
      <c r="E711" s="189">
        <f>'ЕФЕКТИВНІСТЬ 2018 рік'!K576</f>
        <v>19924</v>
      </c>
      <c r="F711" s="190">
        <f>'ЕФЕКТИВНІСТЬ 2018 рік'!E576</f>
        <v>2952.71</v>
      </c>
      <c r="G711" s="189">
        <f>'ЕФЕКТИВНІСТЬ 2018 рік'!N576</f>
        <v>12.036</v>
      </c>
      <c r="H711" s="64">
        <f>'ЕФЕКТИВНІСТЬ 2018 рік'!R576</f>
        <v>0.74</v>
      </c>
      <c r="I711" s="64">
        <f>'ЕФЕКТИВНІСТЬ 2018 рік'!Q576</f>
        <v>-0.71</v>
      </c>
      <c r="K711" s="23">
        <f>'ЕФЕКТИВНІСТЬ 2018 рік'!U576</f>
        <v>0</v>
      </c>
      <c r="L711" s="114">
        <f>'ЕФЕКТИВНІСТЬ 2018 рік'!V576</f>
        <v>0</v>
      </c>
      <c r="M711" s="23">
        <f>'ЕФЕКТИВНІСТЬ 2018 рік'!W576</f>
        <v>0</v>
      </c>
      <c r="N711" s="17" t="str">
        <f>'ЕФЕКТИВНІСТЬ 2018 рік'!X576</f>
        <v>ВА</v>
      </c>
    </row>
    <row r="712" spans="2:14" outlineLevel="1" x14ac:dyDescent="0.25">
      <c r="B712" s="2">
        <f>'ЕФЕКТИВНІСТЬ 2018 рік'!B577</f>
        <v>540</v>
      </c>
      <c r="C712" s="196" t="str">
        <f>'ЕФЕКТИВНІСТЬ 2018 рік'!C577</f>
        <v>Тальнівський районний суд Черкаської області</v>
      </c>
      <c r="E712" s="189">
        <f>'ЕФЕКТИВНІСТЬ 2018 рік'!K577</f>
        <v>6199.1</v>
      </c>
      <c r="F712" s="190">
        <f>'ЕФЕКТИВНІСТЬ 2018 рік'!E577</f>
        <v>869.32</v>
      </c>
      <c r="G712" s="189">
        <f>'ЕФЕКТИВНІСТЬ 2018 рік'!N577</f>
        <v>3.34</v>
      </c>
      <c r="H712" s="64">
        <f>'ЕФЕКТИВНІСТЬ 2018 рік'!R577</f>
        <v>0.78</v>
      </c>
      <c r="I712" s="64">
        <f>'ЕФЕКТИВНІСТЬ 2018 рік'!Q577</f>
        <v>-0.37</v>
      </c>
      <c r="K712" s="23">
        <f>'ЕФЕКТИВНІСТЬ 2018 рік'!U577</f>
        <v>0</v>
      </c>
      <c r="L712" s="114">
        <f>'ЕФЕКТИВНІСТЬ 2018 рік'!V577</f>
        <v>0</v>
      </c>
      <c r="M712" s="23">
        <f>'ЕФЕКТИВНІСТЬ 2018 рік'!W577</f>
        <v>0</v>
      </c>
      <c r="N712" s="17" t="str">
        <f>'ЕФЕКТИВНІСТЬ 2018 рік'!X577</f>
        <v>ВА</v>
      </c>
    </row>
    <row r="713" spans="2:14" outlineLevel="1" x14ac:dyDescent="0.25">
      <c r="B713" s="2">
        <f>'ЕФЕКТИВНІСТЬ 2018 рік'!B578</f>
        <v>541</v>
      </c>
      <c r="C713" s="196" t="str">
        <f>'ЕФЕКТИВНІСТЬ 2018 рік'!C578</f>
        <v>Уманський міськрайонний суд Черкаської області</v>
      </c>
      <c r="E713" s="189">
        <f>'ЕФЕКТИВНІСТЬ 2018 рік'!K578</f>
        <v>14493.1</v>
      </c>
      <c r="F713" s="190">
        <f>'ЕФЕКТИВНІСТЬ 2018 рік'!E578</f>
        <v>1126.77</v>
      </c>
      <c r="G713" s="189">
        <f>'ЕФЕКТИВНІСТЬ 2018 рік'!N578</f>
        <v>9.516</v>
      </c>
      <c r="H713" s="64">
        <f>'ЕФЕКТИВНІСТЬ 2018 рік'!R578</f>
        <v>-0.52</v>
      </c>
      <c r="I713" s="64">
        <f>'ЕФЕКТИВНІСТЬ 2018 рік'!Q578</f>
        <v>-4.3999999999999995</v>
      </c>
      <c r="K713" s="23">
        <f>'ЕФЕКТИВНІСТЬ 2018 рік'!U578</f>
        <v>0</v>
      </c>
      <c r="L713" s="114">
        <f>'ЕФЕКТИВНІСТЬ 2018 рік'!V578</f>
        <v>0</v>
      </c>
      <c r="M713" s="23" t="str">
        <f>'ЕФЕКТИВНІСТЬ 2018 рік'!W578</f>
        <v>ВВ</v>
      </c>
      <c r="N713" s="17">
        <f>'ЕФЕКТИВНІСТЬ 2018 рік'!X578</f>
        <v>0</v>
      </c>
    </row>
    <row r="714" spans="2:14" outlineLevel="1" x14ac:dyDescent="0.25">
      <c r="B714" s="2">
        <f>'ЕФЕКТИВНІСТЬ 2018 рік'!B579</f>
        <v>542</v>
      </c>
      <c r="C714" s="196" t="str">
        <f>'ЕФЕКТИВНІСТЬ 2018 рік'!C579</f>
        <v>Христинівський районний суд Черкаської області</v>
      </c>
      <c r="E714" s="189">
        <f>'ЕФЕКТИВНІСТЬ 2018 рік'!K579</f>
        <v>4344.3</v>
      </c>
      <c r="F714" s="190">
        <f>'ЕФЕКТИВНІСТЬ 2018 рік'!E579</f>
        <v>409.42</v>
      </c>
      <c r="G714" s="189">
        <f>'ЕФЕКТИВНІСТЬ 2018 рік'!N579</f>
        <v>1.988</v>
      </c>
      <c r="H714" s="64">
        <f>'ЕФЕКТИВНІСТЬ 2018 рік'!R579</f>
        <v>0.18</v>
      </c>
      <c r="I714" s="64">
        <f>'ЕФЕКТИВНІСТЬ 2018 рік'!Q579</f>
        <v>-2.2199999999999998</v>
      </c>
      <c r="K714" s="23">
        <f>'ЕФЕКТИВНІСТЬ 2018 рік'!U579</f>
        <v>0</v>
      </c>
      <c r="L714" s="114">
        <f>'ЕФЕКТИВНІСТЬ 2018 рік'!V579</f>
        <v>0</v>
      </c>
      <c r="M714" s="23">
        <f>'ЕФЕКТИВНІСТЬ 2018 рік'!W579</f>
        <v>0</v>
      </c>
      <c r="N714" s="17" t="str">
        <f>'ЕФЕКТИВНІСТЬ 2018 рік'!X579</f>
        <v>ВА</v>
      </c>
    </row>
    <row r="715" spans="2:14" outlineLevel="1" x14ac:dyDescent="0.25">
      <c r="B715" s="2">
        <f>'ЕФЕКТИВНІСТЬ 2018 рік'!B580</f>
        <v>543</v>
      </c>
      <c r="C715" s="196" t="str">
        <f>'ЕФЕКТИВНІСТЬ 2018 рік'!C580</f>
        <v>Черкаський районний суд Черкаської області</v>
      </c>
      <c r="E715" s="189">
        <f>'ЕФЕКТИВНІСТЬ 2018 рік'!K580</f>
        <v>8042.6</v>
      </c>
      <c r="F715" s="190">
        <f>'ЕФЕКТИВНІСТЬ 2018 рік'!E580</f>
        <v>749.57</v>
      </c>
      <c r="G715" s="189">
        <f>'ЕФЕКТИВНІСТЬ 2018 рік'!N580</f>
        <v>4.9080000000000004</v>
      </c>
      <c r="H715" s="64">
        <f>'ЕФЕКТИВНІСТЬ 2018 рік'!R580</f>
        <v>-0.12</v>
      </c>
      <c r="I715" s="64">
        <f>'ЕФЕКТИВНІСТЬ 2018 рік'!Q580</f>
        <v>-2.89</v>
      </c>
      <c r="K715" s="23">
        <f>'ЕФЕКТИВНІСТЬ 2018 рік'!U580</f>
        <v>0</v>
      </c>
      <c r="L715" s="114">
        <f>'ЕФЕКТИВНІСТЬ 2018 рік'!V580</f>
        <v>0</v>
      </c>
      <c r="M715" s="23" t="str">
        <f>'ЕФЕКТИВНІСТЬ 2018 рік'!W580</f>
        <v>ВВ</v>
      </c>
      <c r="N715" s="17">
        <f>'ЕФЕКТИВНІСТЬ 2018 рік'!X580</f>
        <v>0</v>
      </c>
    </row>
    <row r="716" spans="2:14" outlineLevel="1" x14ac:dyDescent="0.25">
      <c r="B716" s="2">
        <f>'ЕФЕКТИВНІСТЬ 2018 рік'!B581</f>
        <v>544</v>
      </c>
      <c r="C716" s="196" t="str">
        <f>'ЕФЕКТИВНІСТЬ 2018 рік'!C581</f>
        <v>Чигиринський районний суд Черкаської області</v>
      </c>
      <c r="E716" s="189">
        <f>'ЕФЕКТИВНІСТЬ 2018 рік'!K581</f>
        <v>4759.3999999999996</v>
      </c>
      <c r="F716" s="190">
        <f>'ЕФЕКТИВНІСТЬ 2018 рік'!E581</f>
        <v>351.24</v>
      </c>
      <c r="G716" s="189">
        <f>'ЕФЕКТИВНІСТЬ 2018 рік'!N581</f>
        <v>2.004</v>
      </c>
      <c r="H716" s="64">
        <f>'ЕФЕКТИВНІСТЬ 2018 рік'!R581</f>
        <v>-0.27</v>
      </c>
      <c r="I716" s="64">
        <f>'ЕФЕКТИВНІСТЬ 2018 рік'!Q581</f>
        <v>-0.92</v>
      </c>
      <c r="K716" s="23">
        <f>'ЕФЕКТИВНІСТЬ 2018 рік'!U581</f>
        <v>0</v>
      </c>
      <c r="L716" s="114">
        <f>'ЕФЕКТИВНІСТЬ 2018 рік'!V581</f>
        <v>0</v>
      </c>
      <c r="M716" s="23" t="str">
        <f>'ЕФЕКТИВНІСТЬ 2018 рік'!W581</f>
        <v>ВВ</v>
      </c>
      <c r="N716" s="17">
        <f>'ЕФЕКТИВНІСТЬ 2018 рік'!X581</f>
        <v>0</v>
      </c>
    </row>
    <row r="717" spans="2:14" outlineLevel="1" x14ac:dyDescent="0.25">
      <c r="B717" s="2">
        <f>'ЕФЕКТИВНІСТЬ 2018 рік'!B582</f>
        <v>545</v>
      </c>
      <c r="C717" s="196" t="str">
        <f>'ЕФЕКТИВНІСТЬ 2018 рік'!C582</f>
        <v>Чорнобаївський районний суд Черкаської області</v>
      </c>
      <c r="E717" s="189">
        <f>'ЕФЕКТИВНІСТЬ 2018 рік'!K582</f>
        <v>7442.6</v>
      </c>
      <c r="F717" s="190">
        <f>'ЕФЕКТИВНІСТЬ 2018 рік'!E582</f>
        <v>1324.4</v>
      </c>
      <c r="G717" s="189">
        <f>'ЕФЕКТИВНІСТЬ 2018 рік'!N582</f>
        <v>3.3159999999999998</v>
      </c>
      <c r="H717" s="64">
        <f>'ЕФЕКТИВНІСТЬ 2018 рік'!R582</f>
        <v>1.68</v>
      </c>
      <c r="I717" s="64">
        <f>'ЕФЕКТИВНІСТЬ 2018 рік'!Q582</f>
        <v>-0.12999999999999995</v>
      </c>
      <c r="K717" s="23">
        <f>'ЕФЕКТИВНІСТЬ 2018 рік'!U582</f>
        <v>0</v>
      </c>
      <c r="L717" s="114">
        <f>'ЕФЕКТИВНІСТЬ 2018 рік'!V582</f>
        <v>0</v>
      </c>
      <c r="M717" s="23">
        <f>'ЕФЕКТИВНІСТЬ 2018 рік'!W582</f>
        <v>0</v>
      </c>
      <c r="N717" s="17" t="str">
        <f>'ЕФЕКТИВНІСТЬ 2018 рік'!X582</f>
        <v>ВА</v>
      </c>
    </row>
    <row r="718" spans="2:14" outlineLevel="1" x14ac:dyDescent="0.25">
      <c r="B718" s="2">
        <f>'ЕФЕКТИВНІСТЬ 2018 рік'!B583</f>
        <v>546</v>
      </c>
      <c r="C718" s="196" t="str">
        <f>'ЕФЕКТИВНІСТЬ 2018 рік'!C583</f>
        <v>Шполянський районний суд Черкаської області</v>
      </c>
      <c r="E718" s="189">
        <f>'ЕФЕКТИВНІСТЬ 2018 рік'!K583</f>
        <v>4158.8999999999996</v>
      </c>
      <c r="F718" s="190">
        <f>'ЕФЕКТИВНІСТЬ 2018 рік'!E583</f>
        <v>905.03</v>
      </c>
      <c r="G718" s="189">
        <f>'ЕФЕКТИВНІСТЬ 2018 рік'!N583</f>
        <v>1.22</v>
      </c>
      <c r="H718" s="64">
        <f>'ЕФЕКТИВНІСТЬ 2018 рік'!R583</f>
        <v>3.6399999999999997</v>
      </c>
      <c r="I718" s="64">
        <f>'ЕФЕКТИВНІСТЬ 2018 рік'!Q583</f>
        <v>-1.02</v>
      </c>
      <c r="K718" s="23">
        <f>'ЕФЕКТИВНІСТЬ 2018 рік'!U583</f>
        <v>0</v>
      </c>
      <c r="L718" s="114">
        <f>'ЕФЕКТИВНІСТЬ 2018 рік'!V583</f>
        <v>0</v>
      </c>
      <c r="M718" s="23">
        <f>'ЕФЕКТИВНІСТЬ 2018 рік'!W583</f>
        <v>0</v>
      </c>
      <c r="N718" s="17" t="str">
        <f>'ЕФЕКТИВНІСТЬ 2018 рік'!X583</f>
        <v>ВА</v>
      </c>
    </row>
    <row r="719" spans="2:14" x14ac:dyDescent="0.25">
      <c r="C719" s="206" t="s">
        <v>716</v>
      </c>
      <c r="E719" s="77"/>
      <c r="F719" s="77"/>
      <c r="G719" s="77"/>
      <c r="H719" s="77"/>
      <c r="I719" s="77"/>
      <c r="K719" s="77"/>
      <c r="L719" s="77"/>
      <c r="M719" s="77"/>
      <c r="N719" s="77"/>
    </row>
    <row r="720" spans="2:14" ht="21" customHeight="1" outlineLevel="1" x14ac:dyDescent="0.25">
      <c r="B720" s="2">
        <f>'ЕФЕКТИВНІСТЬ 2018 рік'!B584</f>
        <v>547</v>
      </c>
      <c r="C720" s="196" t="str">
        <f>'ЕФЕКТИВНІСТЬ 2018 рік'!C584</f>
        <v>Вижницький районний суд Чернівецької області</v>
      </c>
      <c r="E720" s="189">
        <f>'ЕФЕКТИВНІСТЬ 2018 рік'!K584</f>
        <v>6101.9</v>
      </c>
      <c r="F720" s="190">
        <f>'ЕФЕКТИВНІСТЬ 2018 рік'!E584</f>
        <v>539.29999999999995</v>
      </c>
      <c r="G720" s="189">
        <f>'ЕФЕКТИВНІСТЬ 2018 рік'!N584</f>
        <v>2.984</v>
      </c>
      <c r="H720" s="64">
        <f>'ЕФЕКТИВНІСТЬ 2018 рік'!R584</f>
        <v>-0.03</v>
      </c>
      <c r="I720" s="64">
        <f>'ЕФЕКТИВНІСТЬ 2018 рік'!Q584</f>
        <v>-1.06</v>
      </c>
      <c r="K720" s="23">
        <f>'ЕФЕКТИВНІСТЬ 2018 рік'!U584</f>
        <v>0</v>
      </c>
      <c r="L720" s="114">
        <f>'ЕФЕКТИВНІСТЬ 2018 рік'!V584</f>
        <v>0</v>
      </c>
      <c r="M720" s="23" t="str">
        <f>'ЕФЕКТИВНІСТЬ 2018 рік'!W584</f>
        <v>ВВ</v>
      </c>
      <c r="N720" s="17">
        <f>'ЕФЕКТИВНІСТЬ 2018 рік'!X584</f>
        <v>0</v>
      </c>
    </row>
    <row r="721" spans="2:14" ht="21" customHeight="1" outlineLevel="1" x14ac:dyDescent="0.25">
      <c r="B721" s="2">
        <f>'ЕФЕКТИВНІСТЬ 2018 рік'!B585</f>
        <v>548</v>
      </c>
      <c r="C721" s="196" t="str">
        <f>'ЕФЕКТИВНІСТЬ 2018 рік'!C585</f>
        <v>Герцаївський районний суд Чернівецької області</v>
      </c>
      <c r="E721" s="189">
        <f>'ЕФЕКТИВНІСТЬ 2018 рік'!K585</f>
        <v>5861.8</v>
      </c>
      <c r="F721" s="190">
        <f>'ЕФЕКТИВНІСТЬ 2018 рік'!E585</f>
        <v>258.92</v>
      </c>
      <c r="G721" s="189">
        <f>'ЕФЕКТИВНІСТЬ 2018 рік'!N585</f>
        <v>3.8959999999999999</v>
      </c>
      <c r="H721" s="64">
        <f>'ЕФЕКТИВНІСТЬ 2018 рік'!R585</f>
        <v>-1.6800000000000002</v>
      </c>
      <c r="I721" s="64">
        <f>'ЕФЕКТИВНІСТЬ 2018 рік'!Q585</f>
        <v>-0.69000000000000006</v>
      </c>
      <c r="K721" s="23">
        <f>'ЕФЕКТИВНІСТЬ 2018 рік'!U585</f>
        <v>0</v>
      </c>
      <c r="L721" s="114">
        <f>'ЕФЕКТИВНІСТЬ 2018 рік'!V585</f>
        <v>0</v>
      </c>
      <c r="M721" s="23" t="str">
        <f>'ЕФЕКТИВНІСТЬ 2018 рік'!W585</f>
        <v>ВВ</v>
      </c>
      <c r="N721" s="17">
        <f>'ЕФЕКТИВНІСТЬ 2018 рік'!X585</f>
        <v>0</v>
      </c>
    </row>
    <row r="722" spans="2:14" ht="21" customHeight="1" outlineLevel="1" x14ac:dyDescent="0.25">
      <c r="B722" s="2">
        <f>'ЕФЕКТИВНІСТЬ 2018 рік'!B586</f>
        <v>549</v>
      </c>
      <c r="C722" s="196" t="str">
        <f>'ЕФЕКТИВНІСТЬ 2018 рік'!C586</f>
        <v>Глибоцький районний суд Чернівецької області</v>
      </c>
      <c r="E722" s="189">
        <f>'ЕФЕКТИВНІСТЬ 2018 рік'!K586</f>
        <v>7211.3</v>
      </c>
      <c r="F722" s="190">
        <f>'ЕФЕКТИВНІСТЬ 2018 рік'!E586</f>
        <v>1070.17</v>
      </c>
      <c r="G722" s="189">
        <f>'ЕФЕКТИВНІСТЬ 2018 рік'!N586</f>
        <v>4</v>
      </c>
      <c r="H722" s="64">
        <f>'ЕФЕКТИВНІСТЬ 2018 рік'!R586</f>
        <v>0.8600000000000001</v>
      </c>
      <c r="I722" s="64">
        <f>'ЕФЕКТИВНІСТЬ 2018 рік'!Q586</f>
        <v>0.14000000000000001</v>
      </c>
      <c r="K722" s="23">
        <f>'ЕФЕКТИВНІСТЬ 2018 рік'!U586</f>
        <v>0</v>
      </c>
      <c r="L722" s="114" t="str">
        <f>'ЕФЕКТИВНІСТЬ 2018 рік'!V586</f>
        <v>АА</v>
      </c>
      <c r="M722" s="23">
        <f>'ЕФЕКТИВНІСТЬ 2018 рік'!W586</f>
        <v>0</v>
      </c>
      <c r="N722" s="17">
        <f>'ЕФЕКТИВНІСТЬ 2018 рік'!X586</f>
        <v>0</v>
      </c>
    </row>
    <row r="723" spans="2:14" ht="21" customHeight="1" outlineLevel="1" x14ac:dyDescent="0.25">
      <c r="B723" s="2">
        <f>'ЕФЕКТИВНІСТЬ 2018 рік'!B587</f>
        <v>550</v>
      </c>
      <c r="C723" s="196" t="str">
        <f>'ЕФЕКТИВНІСТЬ 2018 рік'!C587</f>
        <v>Заставнівський районний суд Чернівецької області</v>
      </c>
      <c r="E723" s="189">
        <f>'ЕФЕКТИВНІСТЬ 2018 рік'!K587</f>
        <v>6089.5</v>
      </c>
      <c r="F723" s="190">
        <f>'ЕФЕКТИВНІСТЬ 2018 рік'!E587</f>
        <v>412.35</v>
      </c>
      <c r="G723" s="189">
        <f>'ЕФЕКТИВНІСТЬ 2018 рік'!N587</f>
        <v>2.4239999999999999</v>
      </c>
      <c r="H723" s="64">
        <f>'ЕФЕКТИВНІСТЬ 2018 рік'!R587</f>
        <v>-0.4</v>
      </c>
      <c r="I723" s="64">
        <f>'ЕФЕКТИВНІСТЬ 2018 рік'!Q587</f>
        <v>-0.71000000000000008</v>
      </c>
      <c r="K723" s="23">
        <f>'ЕФЕКТИВНІСТЬ 2018 рік'!U587</f>
        <v>0</v>
      </c>
      <c r="L723" s="114">
        <f>'ЕФЕКТИВНІСТЬ 2018 рік'!V587</f>
        <v>0</v>
      </c>
      <c r="M723" s="23" t="str">
        <f>'ЕФЕКТИВНІСТЬ 2018 рік'!W587</f>
        <v>ВВ</v>
      </c>
      <c r="N723" s="17">
        <f>'ЕФЕКТИВНІСТЬ 2018 рік'!X587</f>
        <v>0</v>
      </c>
    </row>
    <row r="724" spans="2:14" ht="21" customHeight="1" outlineLevel="1" x14ac:dyDescent="0.25">
      <c r="B724" s="2">
        <f>'ЕФЕКТИВНІСТЬ 2018 рік'!B588</f>
        <v>551</v>
      </c>
      <c r="C724" s="196" t="str">
        <f>'ЕФЕКТИВНІСТЬ 2018 рік'!C588</f>
        <v>Кельменецький районний суд Чернівецької області</v>
      </c>
      <c r="E724" s="189">
        <f>'ЕФЕКТИВНІСТЬ 2018 рік'!K588</f>
        <v>4866</v>
      </c>
      <c r="F724" s="190">
        <f>'ЕФЕКТИВНІСТЬ 2018 рік'!E588</f>
        <v>346.83</v>
      </c>
      <c r="G724" s="189">
        <f>'ЕФЕКТИВНІСТЬ 2018 рік'!N588</f>
        <v>1.968</v>
      </c>
      <c r="H724" s="64">
        <f>'ЕФЕКТИВНІСТЬ 2018 рік'!R588</f>
        <v>-0.3</v>
      </c>
      <c r="I724" s="64">
        <f>'ЕФЕКТИВНІСТЬ 2018 рік'!Q588</f>
        <v>-0.34</v>
      </c>
      <c r="K724" s="23">
        <f>'ЕФЕКТИВНІСТЬ 2018 рік'!U588</f>
        <v>0</v>
      </c>
      <c r="L724" s="114">
        <f>'ЕФЕКТИВНІСТЬ 2018 рік'!V588</f>
        <v>0</v>
      </c>
      <c r="M724" s="23" t="str">
        <f>'ЕФЕКТИВНІСТЬ 2018 рік'!W588</f>
        <v>ВВ</v>
      </c>
      <c r="N724" s="17">
        <f>'ЕФЕКТИВНІСТЬ 2018 рік'!X588</f>
        <v>0</v>
      </c>
    </row>
    <row r="725" spans="2:14" ht="21" customHeight="1" outlineLevel="1" x14ac:dyDescent="0.25">
      <c r="B725" s="2">
        <f>'ЕФЕКТИВНІСТЬ 2018 рік'!B589</f>
        <v>552</v>
      </c>
      <c r="C725" s="196" t="str">
        <f>'ЕФЕКТИВНІСТЬ 2018 рік'!C589</f>
        <v>Кіцманський районний суд Чернівецької області</v>
      </c>
      <c r="E725" s="189">
        <f>'ЕФЕКТИВНІСТЬ 2018 рік'!K589</f>
        <v>6603.1</v>
      </c>
      <c r="F725" s="190">
        <f>'ЕФЕКТИВНІСТЬ 2018 рік'!E589</f>
        <v>1423.94</v>
      </c>
      <c r="G725" s="189">
        <f>'ЕФЕКТИВНІСТЬ 2018 рік'!N589</f>
        <v>3.8879999999999999</v>
      </c>
      <c r="H725" s="64">
        <f>'ЕФЕКТИВНІСТЬ 2018 рік'!R589</f>
        <v>1.5899999999999999</v>
      </c>
      <c r="I725" s="64">
        <f>'ЕФЕКТИВНІСТЬ 2018 рік'!Q589</f>
        <v>0.67</v>
      </c>
      <c r="K725" s="23">
        <f>'ЕФЕКТИВНІСТЬ 2018 рік'!U589</f>
        <v>0</v>
      </c>
      <c r="L725" s="114" t="str">
        <f>'ЕФЕКТИВНІСТЬ 2018 рік'!V589</f>
        <v>АА</v>
      </c>
      <c r="M725" s="23">
        <f>'ЕФЕКТИВНІСТЬ 2018 рік'!W589</f>
        <v>0</v>
      </c>
      <c r="N725" s="17">
        <f>'ЕФЕКТИВНІСТЬ 2018 рік'!X589</f>
        <v>0</v>
      </c>
    </row>
    <row r="726" spans="2:14" ht="21" customHeight="1" outlineLevel="1" x14ac:dyDescent="0.25">
      <c r="B726" s="2">
        <f>'ЕФЕКТИВНІСТЬ 2018 рік'!B590</f>
        <v>553</v>
      </c>
      <c r="C726" s="196" t="str">
        <f>'ЕФЕКТИВНІСТЬ 2018 рік'!C590</f>
        <v>Новодністровський міський суд Чернівецької області</v>
      </c>
      <c r="E726" s="189">
        <f>'ЕФЕКТИВНІСТЬ 2018 рік'!K590</f>
        <v>3328.5</v>
      </c>
      <c r="F726" s="190">
        <f>'ЕФЕКТИВНІСТЬ 2018 рік'!E590</f>
        <v>120.69</v>
      </c>
      <c r="G726" s="189">
        <f>'ЕФЕКТИВНІСТЬ 2018 рік'!N590</f>
        <v>1.6679999999999999</v>
      </c>
      <c r="H726" s="64">
        <f>'ЕФЕКТИВНІСТЬ 2018 рік'!R590</f>
        <v>-2.1</v>
      </c>
      <c r="I726" s="64">
        <f>'ЕФЕКТИВНІСТЬ 2018 рік'!Q590</f>
        <v>-1.23</v>
      </c>
      <c r="K726" s="23">
        <f>'ЕФЕКТИВНІСТЬ 2018 рік'!U590</f>
        <v>0</v>
      </c>
      <c r="L726" s="114">
        <f>'ЕФЕКТИВНІСТЬ 2018 рік'!V590</f>
        <v>0</v>
      </c>
      <c r="M726" s="23" t="str">
        <f>'ЕФЕКТИВНІСТЬ 2018 рік'!W590</f>
        <v>ВВ</v>
      </c>
      <c r="N726" s="17">
        <f>'ЕФЕКТИВНІСТЬ 2018 рік'!X590</f>
        <v>0</v>
      </c>
    </row>
    <row r="727" spans="2:14" ht="21" customHeight="1" outlineLevel="1" x14ac:dyDescent="0.25">
      <c r="B727" s="2">
        <f>'ЕФЕКТИВНІСТЬ 2018 рік'!B591</f>
        <v>554</v>
      </c>
      <c r="C727" s="196" t="str">
        <f>'ЕФЕКТИВНІСТЬ 2018 рік'!C591</f>
        <v>Новоселицький районний суд Чернівецької області</v>
      </c>
      <c r="E727" s="189">
        <f>'ЕФЕКТИВНІСТЬ 2018 рік'!K591</f>
        <v>5740.3</v>
      </c>
      <c r="F727" s="190">
        <f>'ЕФЕКТИВНІСТЬ 2018 рік'!E591</f>
        <v>552.51</v>
      </c>
      <c r="G727" s="189">
        <f>'ЕФЕКТИВНІСТЬ 2018 рік'!N591</f>
        <v>3.956</v>
      </c>
      <c r="H727" s="64">
        <f>'ЕФЕКТИВНІСТЬ 2018 рік'!R591</f>
        <v>-0.17</v>
      </c>
      <c r="I727" s="64">
        <f>'ЕФЕКТИВНІСТЬ 2018 рік'!Q591</f>
        <v>-0.11000000000000006</v>
      </c>
      <c r="K727" s="23">
        <f>'ЕФЕКТИВНІСТЬ 2018 рік'!U591</f>
        <v>0</v>
      </c>
      <c r="L727" s="114">
        <f>'ЕФЕКТИВНІСТЬ 2018 рік'!V591</f>
        <v>0</v>
      </c>
      <c r="M727" s="23" t="str">
        <f>'ЕФЕКТИВНІСТЬ 2018 рік'!W591</f>
        <v>ВВ</v>
      </c>
      <c r="N727" s="17">
        <f>'ЕФЕКТИВНІСТЬ 2018 рік'!X591</f>
        <v>0</v>
      </c>
    </row>
    <row r="728" spans="2:14" ht="21" customHeight="1" outlineLevel="1" x14ac:dyDescent="0.25">
      <c r="B728" s="2">
        <f>'ЕФЕКТИВНІСТЬ 2018 рік'!B592</f>
        <v>555</v>
      </c>
      <c r="C728" s="196" t="str">
        <f>'ЕФЕКТИВНІСТЬ 2018 рік'!C592</f>
        <v>Першотравневий районний суд м.Чернівців</v>
      </c>
      <c r="E728" s="189">
        <f>'ЕФЕКТИВНІСТЬ 2018 рік'!K592</f>
        <v>12896.7</v>
      </c>
      <c r="F728" s="190">
        <f>'ЕФЕКТИВНІСТЬ 2018 рік'!E592</f>
        <v>1366.61</v>
      </c>
      <c r="G728" s="189">
        <f>'ЕФЕКТИВНІСТЬ 2018 рік'!N592</f>
        <v>8.9879999999999995</v>
      </c>
      <c r="H728" s="64">
        <f>'ЕФЕКТИВНІСТЬ 2018 рік'!R592</f>
        <v>-2.0000000000000018E-2</v>
      </c>
      <c r="I728" s="64">
        <f>'ЕФЕКТИВНІСТЬ 2018 рік'!Q592</f>
        <v>-0.5</v>
      </c>
      <c r="K728" s="23">
        <f>'ЕФЕКТИВНІСТЬ 2018 рік'!U592</f>
        <v>0</v>
      </c>
      <c r="L728" s="114">
        <f>'ЕФЕКТИВНІСТЬ 2018 рік'!V592</f>
        <v>0</v>
      </c>
      <c r="M728" s="23" t="str">
        <f>'ЕФЕКТИВНІСТЬ 2018 рік'!W592</f>
        <v>ВВ</v>
      </c>
      <c r="N728" s="17">
        <f>'ЕФЕКТИВНІСТЬ 2018 рік'!X592</f>
        <v>0</v>
      </c>
    </row>
    <row r="729" spans="2:14" ht="21" customHeight="1" outlineLevel="1" x14ac:dyDescent="0.25">
      <c r="B729" s="2">
        <f>'ЕФЕКТИВНІСТЬ 2018 рік'!B593</f>
        <v>556</v>
      </c>
      <c r="C729" s="196" t="str">
        <f>'ЕФЕКТИВНІСТЬ 2018 рік'!C593</f>
        <v>Путильський районний суд Чернівецької області</v>
      </c>
      <c r="E729" s="189">
        <f>'ЕФЕКТИВНІСТЬ 2018 рік'!K593</f>
        <v>4668.3</v>
      </c>
      <c r="F729" s="190">
        <f>'ЕФЕКТИВНІСТЬ 2018 рік'!E593</f>
        <v>117.71</v>
      </c>
      <c r="G729" s="189">
        <f>'ЕФЕКТИВНІСТЬ 2018 рік'!N593</f>
        <v>1</v>
      </c>
      <c r="H729" s="64">
        <f>'ЕФЕКТИВНІСТЬ 2018 рік'!R593</f>
        <v>0.64</v>
      </c>
      <c r="I729" s="64">
        <f>'ЕФЕКТИВНІСТЬ 2018 рік'!Q593</f>
        <v>-9.2799999999999994</v>
      </c>
      <c r="K729" s="23">
        <f>'ЕФЕКТИВНІСТЬ 2018 рік'!U593</f>
        <v>0</v>
      </c>
      <c r="L729" s="114">
        <f>'ЕФЕКТИВНІСТЬ 2018 рік'!V593</f>
        <v>0</v>
      </c>
      <c r="M729" s="23">
        <f>'ЕФЕКТИВНІСТЬ 2018 рік'!W593</f>
        <v>0</v>
      </c>
      <c r="N729" s="17" t="str">
        <f>'ЕФЕКТИВНІСТЬ 2018 рік'!X593</f>
        <v>ВА</v>
      </c>
    </row>
    <row r="730" spans="2:14" ht="21" customHeight="1" outlineLevel="1" x14ac:dyDescent="0.25">
      <c r="B730" s="2">
        <f>'ЕФЕКТИВНІСТЬ 2018 рік'!B594</f>
        <v>557</v>
      </c>
      <c r="C730" s="196" t="str">
        <f>'ЕФЕКТИВНІСТЬ 2018 рік'!C594</f>
        <v>Садгірський районний суд м. Чернівців</v>
      </c>
      <c r="E730" s="189">
        <f>'ЕФЕКТИВНІСТЬ 2018 рік'!K594</f>
        <v>9176.9</v>
      </c>
      <c r="F730" s="190">
        <f>'ЕФЕКТИВНІСТЬ 2018 рік'!E594</f>
        <v>494.05</v>
      </c>
      <c r="G730" s="189">
        <f>'ЕФЕКТИВНІСТЬ 2018 рік'!N594</f>
        <v>4.9800000000000004</v>
      </c>
      <c r="H730" s="64">
        <f>'ЕФЕКТИВНІСТЬ 2018 рік'!R594</f>
        <v>-1.1400000000000001</v>
      </c>
      <c r="I730" s="64">
        <f>'ЕФЕКТИВНІСТЬ 2018 рік'!Q594</f>
        <v>-0.68</v>
      </c>
      <c r="K730" s="23">
        <f>'ЕФЕКТИВНІСТЬ 2018 рік'!U594</f>
        <v>0</v>
      </c>
      <c r="L730" s="114">
        <f>'ЕФЕКТИВНІСТЬ 2018 рік'!V594</f>
        <v>0</v>
      </c>
      <c r="M730" s="23" t="str">
        <f>'ЕФЕКТИВНІСТЬ 2018 рік'!W594</f>
        <v>ВВ</v>
      </c>
      <c r="N730" s="17">
        <f>'ЕФЕКТИВНІСТЬ 2018 рік'!X594</f>
        <v>0</v>
      </c>
    </row>
    <row r="731" spans="2:14" ht="21" customHeight="1" outlineLevel="1" x14ac:dyDescent="0.25">
      <c r="B731" s="2">
        <f>'ЕФЕКТИВНІСТЬ 2018 рік'!B595</f>
        <v>558</v>
      </c>
      <c r="C731" s="196" t="str">
        <f>'ЕФЕКТИВНІСТЬ 2018 рік'!C595</f>
        <v>Сокирянський районний суд Чернівецької області</v>
      </c>
      <c r="E731" s="189">
        <f>'ЕФЕКТИВНІСТЬ 2018 рік'!K595</f>
        <v>6787.6</v>
      </c>
      <c r="F731" s="190">
        <f>'ЕФЕКТИВНІСТЬ 2018 рік'!E595</f>
        <v>369.62</v>
      </c>
      <c r="G731" s="189">
        <f>'ЕФЕКТИВНІСТЬ 2018 рік'!N595</f>
        <v>4</v>
      </c>
      <c r="H731" s="64">
        <f>'ЕФЕКТИВНІСТЬ 2018 рік'!R595</f>
        <v>-1.1600000000000001</v>
      </c>
      <c r="I731" s="64">
        <f>'ЕФЕКТИВНІСТЬ 2018 рік'!Q595</f>
        <v>-0.47000000000000003</v>
      </c>
      <c r="K731" s="23">
        <f>'ЕФЕКТИВНІСТЬ 2018 рік'!U595</f>
        <v>0</v>
      </c>
      <c r="L731" s="114">
        <f>'ЕФЕКТИВНІСТЬ 2018 рік'!V595</f>
        <v>0</v>
      </c>
      <c r="M731" s="23" t="str">
        <f>'ЕФЕКТИВНІСТЬ 2018 рік'!W595</f>
        <v>ВВ</v>
      </c>
      <c r="N731" s="17">
        <f>'ЕФЕКТИВНІСТЬ 2018 рік'!X595</f>
        <v>0</v>
      </c>
    </row>
    <row r="732" spans="2:14" ht="21" customHeight="1" outlineLevel="1" x14ac:dyDescent="0.25">
      <c r="B732" s="2">
        <f>'ЕФЕКТИВНІСТЬ 2018 рік'!B596</f>
        <v>559</v>
      </c>
      <c r="C732" s="196" t="str">
        <f>'ЕФЕКТИВНІСТЬ 2018 рік'!C596</f>
        <v>Сторожинецький районний суд Чернівецької області</v>
      </c>
      <c r="E732" s="189">
        <f>'ЕФЕКТИВНІСТЬ 2018 рік'!K596</f>
        <v>7645.3</v>
      </c>
      <c r="F732" s="190">
        <f>'ЕФЕКТИВНІСТЬ 2018 рік'!E596</f>
        <v>933.54</v>
      </c>
      <c r="G732" s="189">
        <f>'ЕФЕКТИВНІСТЬ 2018 рік'!N596</f>
        <v>4.9880000000000004</v>
      </c>
      <c r="H732" s="64">
        <f>'ЕФЕКТИВНІСТЬ 2018 рік'!R596</f>
        <v>0.28000000000000003</v>
      </c>
      <c r="I732" s="64">
        <f>'ЕФЕКТИВНІСТЬ 2018 рік'!Q596</f>
        <v>-0.3</v>
      </c>
      <c r="K732" s="23">
        <f>'ЕФЕКТИВНІСТЬ 2018 рік'!U596</f>
        <v>0</v>
      </c>
      <c r="L732" s="114">
        <f>'ЕФЕКТИВНІСТЬ 2018 рік'!V596</f>
        <v>0</v>
      </c>
      <c r="M732" s="23">
        <f>'ЕФЕКТИВНІСТЬ 2018 рік'!W596</f>
        <v>0</v>
      </c>
      <c r="N732" s="17" t="str">
        <f>'ЕФЕКТИВНІСТЬ 2018 рік'!X596</f>
        <v>ВА</v>
      </c>
    </row>
    <row r="733" spans="2:14" ht="21" customHeight="1" outlineLevel="1" x14ac:dyDescent="0.25">
      <c r="B733" s="2">
        <f>'ЕФЕКТИВНІСТЬ 2018 рік'!B597</f>
        <v>560</v>
      </c>
      <c r="C733" s="196" t="str">
        <f>'ЕФЕКТИВНІСТЬ 2018 рік'!C597</f>
        <v>Хотинський районний суд Чернівецької області</v>
      </c>
      <c r="E733" s="189">
        <f>'ЕФЕКТИВНІСТЬ 2018 рік'!K597</f>
        <v>6152.7</v>
      </c>
      <c r="F733" s="190">
        <f>'ЕФЕКТИВНІСТЬ 2018 рік'!E597</f>
        <v>936.52</v>
      </c>
      <c r="G733" s="189">
        <f>'ЕФЕКТИВНІСТЬ 2018 рік'!N597</f>
        <v>2.5920000000000001</v>
      </c>
      <c r="H733" s="64">
        <f>'ЕФЕКТИВНІСТЬ 2018 рік'!R597</f>
        <v>1.38</v>
      </c>
      <c r="I733" s="64">
        <f>'ЕФЕКТИВНІСТЬ 2018 рік'!Q597</f>
        <v>-0.32000000000000006</v>
      </c>
      <c r="K733" s="23">
        <f>'ЕФЕКТИВНІСТЬ 2018 рік'!U597</f>
        <v>0</v>
      </c>
      <c r="L733" s="114">
        <f>'ЕФЕКТИВНІСТЬ 2018 рік'!V597</f>
        <v>0</v>
      </c>
      <c r="M733" s="23">
        <f>'ЕФЕКТИВНІСТЬ 2018 рік'!W597</f>
        <v>0</v>
      </c>
      <c r="N733" s="17" t="str">
        <f>'ЕФЕКТИВНІСТЬ 2018 рік'!X597</f>
        <v>ВА</v>
      </c>
    </row>
    <row r="734" spans="2:14" ht="21" customHeight="1" outlineLevel="1" x14ac:dyDescent="0.25">
      <c r="B734" s="2">
        <f>'ЕФЕКТИВНІСТЬ 2018 рік'!B598</f>
        <v>561</v>
      </c>
      <c r="C734" s="196" t="str">
        <f>'ЕФЕКТИВНІСТЬ 2018 рік'!C598</f>
        <v>Шевченківський районний суд м. Чернівців</v>
      </c>
      <c r="E734" s="189">
        <f>'ЕФЕКТИВНІСТЬ 2018 рік'!K598</f>
        <v>18571.099999999999</v>
      </c>
      <c r="F734" s="190">
        <f>'ЕФЕКТИВНІСТЬ 2018 рік'!E598</f>
        <v>2165.6999999999998</v>
      </c>
      <c r="G734" s="189">
        <f>'ЕФЕКТИВНІСТЬ 2018 рік'!N598</f>
        <v>7.984</v>
      </c>
      <c r="H734" s="64">
        <f>'ЕФЕКТИВНІСТЬ 2018 рік'!R598</f>
        <v>0.71</v>
      </c>
      <c r="I734" s="64">
        <f>'ЕФЕКТИВНІСТЬ 2018 рік'!Q598</f>
        <v>-4.9999999999999947E-2</v>
      </c>
      <c r="K734" s="23">
        <f>'ЕФЕКТИВНІСТЬ 2018 рік'!U598</f>
        <v>0</v>
      </c>
      <c r="L734" s="114">
        <f>'ЕФЕКТИВНІСТЬ 2018 рік'!V598</f>
        <v>0</v>
      </c>
      <c r="M734" s="23">
        <f>'ЕФЕКТИВНІСТЬ 2018 рік'!W598</f>
        <v>0</v>
      </c>
      <c r="N734" s="17" t="str">
        <f>'ЕФЕКТИВНІСТЬ 2018 рік'!X598</f>
        <v>ВА</v>
      </c>
    </row>
    <row r="735" spans="2:14" x14ac:dyDescent="0.25">
      <c r="C735" s="206" t="s">
        <v>717</v>
      </c>
      <c r="E735" s="77"/>
      <c r="F735" s="77"/>
      <c r="G735" s="77"/>
      <c r="H735" s="77"/>
      <c r="I735" s="77"/>
      <c r="K735" s="77"/>
      <c r="L735" s="77"/>
      <c r="M735" s="77"/>
      <c r="N735" s="77"/>
    </row>
    <row r="736" spans="2:14" outlineLevel="1" x14ac:dyDescent="0.25">
      <c r="B736" s="2">
        <f>'ЕФЕКТИВНІСТЬ 2018 рік'!B599</f>
        <v>563</v>
      </c>
      <c r="C736" s="196" t="str">
        <f>'ЕФЕКТИВНІСТЬ 2018 рік'!C599</f>
        <v>Бахмацький районний суд Чернігівської області</v>
      </c>
      <c r="E736" s="189">
        <f>'ЕФЕКТИВНІСТЬ 2018 рік'!K599</f>
        <v>7276.1</v>
      </c>
      <c r="F736" s="190">
        <f>'ЕФЕКТИВНІСТЬ 2018 рік'!E599</f>
        <v>1013.61</v>
      </c>
      <c r="G736" s="189">
        <f>'ЕФЕКТИВНІСТЬ 2018 рік'!N599</f>
        <v>3</v>
      </c>
      <c r="H736" s="64">
        <f>'ЕФЕКТИВНІСТЬ 2018 рік'!R599</f>
        <v>1.2</v>
      </c>
      <c r="I736" s="64">
        <f>'ЕФЕКТИВНІСТЬ 2018 рік'!Q599</f>
        <v>0.10000000000000006</v>
      </c>
      <c r="K736" s="23">
        <f>'ЕФЕКТИВНІСТЬ 2018 рік'!U599</f>
        <v>0</v>
      </c>
      <c r="L736" s="114" t="str">
        <f>'ЕФЕКТИВНІСТЬ 2018 рік'!V599</f>
        <v>АА</v>
      </c>
      <c r="M736" s="23">
        <f>'ЕФЕКТИВНІСТЬ 2018 рік'!W599</f>
        <v>0</v>
      </c>
      <c r="N736" s="17">
        <f>'ЕФЕКТИВНІСТЬ 2018 рік'!X599</f>
        <v>0</v>
      </c>
    </row>
    <row r="737" spans="2:14" outlineLevel="1" x14ac:dyDescent="0.25">
      <c r="B737" s="2">
        <f>'ЕФЕКТИВНІСТЬ 2018 рік'!B600</f>
        <v>564</v>
      </c>
      <c r="C737" s="196" t="str">
        <f>'ЕФЕКТИВНІСТЬ 2018 рік'!C600</f>
        <v>Бобровицький районний суд Чернігівської області</v>
      </c>
      <c r="E737" s="189">
        <f>'ЕФЕКТИВНІСТЬ 2018 рік'!K600</f>
        <v>6526.3</v>
      </c>
      <c r="F737" s="190">
        <f>'ЕФЕКТИВНІСТЬ 2018 рік'!E600</f>
        <v>400.42</v>
      </c>
      <c r="G737" s="189">
        <f>'ЕФЕКТИВНІСТЬ 2018 рік'!N600</f>
        <v>3.98</v>
      </c>
      <c r="H737" s="64">
        <f>'ЕФЕКТИВНІСТЬ 2018 рік'!R600</f>
        <v>-0.91999999999999993</v>
      </c>
      <c r="I737" s="64">
        <f>'ЕФЕКТИВНІСТЬ 2018 рік'!Q600</f>
        <v>-0.67</v>
      </c>
      <c r="K737" s="23">
        <f>'ЕФЕКТИВНІСТЬ 2018 рік'!U600</f>
        <v>0</v>
      </c>
      <c r="L737" s="114">
        <f>'ЕФЕКТИВНІСТЬ 2018 рік'!V600</f>
        <v>0</v>
      </c>
      <c r="M737" s="23" t="str">
        <f>'ЕФЕКТИВНІСТЬ 2018 рік'!W600</f>
        <v>ВВ</v>
      </c>
      <c r="N737" s="17">
        <f>'ЕФЕКТИВНІСТЬ 2018 рік'!X600</f>
        <v>0</v>
      </c>
    </row>
    <row r="738" spans="2:14" outlineLevel="1" x14ac:dyDescent="0.25">
      <c r="B738" s="2">
        <f>'ЕФЕКТИВНІСТЬ 2018 рік'!B601</f>
        <v>565</v>
      </c>
      <c r="C738" s="196" t="str">
        <f>'ЕФЕКТИВНІСТЬ 2018 рік'!C601</f>
        <v>Борзнянський районний суд Чернігівської області</v>
      </c>
      <c r="E738" s="189">
        <f>'ЕФЕКТИВНІСТЬ 2018 рік'!K601</f>
        <v>5427.7</v>
      </c>
      <c r="F738" s="190">
        <f>'ЕФЕКТИВНІСТЬ 2018 рік'!E601</f>
        <v>773.8</v>
      </c>
      <c r="G738" s="189">
        <f>'ЕФЕКТИВНІСТЬ 2018 рік'!N601</f>
        <v>2.044</v>
      </c>
      <c r="H738" s="64">
        <f>'ЕФЕКТИВНІСТЬ 2018 рік'!R601</f>
        <v>1.44</v>
      </c>
      <c r="I738" s="64">
        <f>'ЕФЕКТИВНІСТЬ 2018 рік'!Q601</f>
        <v>-0.19000000000000006</v>
      </c>
      <c r="K738" s="23">
        <f>'ЕФЕКТИВНІСТЬ 2018 рік'!U601</f>
        <v>0</v>
      </c>
      <c r="L738" s="114">
        <f>'ЕФЕКТИВНІСТЬ 2018 рік'!V601</f>
        <v>0</v>
      </c>
      <c r="M738" s="23">
        <f>'ЕФЕКТИВНІСТЬ 2018 рік'!W601</f>
        <v>0</v>
      </c>
      <c r="N738" s="17" t="str">
        <f>'ЕФЕКТИВНІСТЬ 2018 рік'!X601</f>
        <v>ВА</v>
      </c>
    </row>
    <row r="739" spans="2:14" ht="19.5" customHeight="1" outlineLevel="1" x14ac:dyDescent="0.25">
      <c r="B739" s="2">
        <f>'ЕФЕКТИВНІСТЬ 2018 рік'!B602</f>
        <v>566</v>
      </c>
      <c r="C739" s="196" t="str">
        <f>'ЕФЕКТИВНІСТЬ 2018 рік'!C602</f>
        <v>Варвинський районний суд Чернігівської області</v>
      </c>
      <c r="E739" s="189">
        <f>'ЕФЕКТИВНІСТЬ 2018 рік'!K602</f>
        <v>4711.3999999999996</v>
      </c>
      <c r="F739" s="190">
        <f>'ЕФЕКТИВНІСТЬ 2018 рік'!E602</f>
        <v>204.17</v>
      </c>
      <c r="G739" s="189">
        <f>'ЕФЕКТИВНІСТЬ 2018 рік'!N602</f>
        <v>2.66</v>
      </c>
      <c r="H739" s="64">
        <f>'ЕФЕКТИВНІСТЬ 2018 рік'!R602</f>
        <v>-1.6600000000000001</v>
      </c>
      <c r="I739" s="64">
        <f>'ЕФЕКТИВНІСТЬ 2018 рік'!Q602</f>
        <v>-1.0299999999999998</v>
      </c>
      <c r="K739" s="23">
        <f>'ЕФЕКТИВНІСТЬ 2018 рік'!U602</f>
        <v>0</v>
      </c>
      <c r="L739" s="114">
        <f>'ЕФЕКТИВНІСТЬ 2018 рік'!V602</f>
        <v>0</v>
      </c>
      <c r="M739" s="23" t="str">
        <f>'ЕФЕКТИВНІСТЬ 2018 рік'!W602</f>
        <v>ВВ</v>
      </c>
      <c r="N739" s="17">
        <f>'ЕФЕКТИВНІСТЬ 2018 рік'!X602</f>
        <v>0</v>
      </c>
    </row>
    <row r="740" spans="2:14" outlineLevel="1" x14ac:dyDescent="0.25">
      <c r="B740" s="2">
        <f>'ЕФЕКТИВНІСТЬ 2018 рік'!B603</f>
        <v>567</v>
      </c>
      <c r="C740" s="196" t="str">
        <f>'ЕФЕКТИВНІСТЬ 2018 рік'!C603</f>
        <v>Городнянський районний суд Чернігівської області</v>
      </c>
      <c r="E740" s="189">
        <f>'ЕФЕКТИВНІСТЬ 2018 рік'!K603</f>
        <v>5557.8</v>
      </c>
      <c r="F740" s="190">
        <f>'ЕФЕКТИВНІСТЬ 2018 рік'!E603</f>
        <v>1062.29</v>
      </c>
      <c r="G740" s="189">
        <f>'ЕФЕКТИВНІСТЬ 2018 рік'!N603</f>
        <v>2.968</v>
      </c>
      <c r="H740" s="64">
        <f>'ЕФЕКТИВНІСТЬ 2018 рік'!R603</f>
        <v>1.49</v>
      </c>
      <c r="I740" s="64">
        <f>'ЕФЕКТИВНІСТЬ 2018 рік'!Q603</f>
        <v>-7.0000000000000007E-2</v>
      </c>
      <c r="K740" s="23">
        <f>'ЕФЕКТИВНІСТЬ 2018 рік'!U603</f>
        <v>0</v>
      </c>
      <c r="L740" s="114">
        <f>'ЕФЕКТИВНІСТЬ 2018 рік'!V603</f>
        <v>0</v>
      </c>
      <c r="M740" s="23">
        <f>'ЕФЕКТИВНІСТЬ 2018 рік'!W603</f>
        <v>0</v>
      </c>
      <c r="N740" s="17" t="str">
        <f>'ЕФЕКТИВНІСТЬ 2018 рік'!X603</f>
        <v>ВА</v>
      </c>
    </row>
    <row r="741" spans="2:14" outlineLevel="1" x14ac:dyDescent="0.25">
      <c r="B741" s="2">
        <f>'ЕФЕКТИВНІСТЬ 2018 рік'!B604</f>
        <v>568</v>
      </c>
      <c r="C741" s="196" t="str">
        <f>'ЕФЕКТИВНІСТЬ 2018 рік'!C604</f>
        <v>Деснянський районний суд м.Чернігова</v>
      </c>
      <c r="E741" s="189">
        <f>'ЕФЕКТИВНІСТЬ 2018 рік'!K604</f>
        <v>22083.4</v>
      </c>
      <c r="F741" s="190">
        <f>'ЕФЕКТИВНІСТЬ 2018 рік'!E604</f>
        <v>2842.22</v>
      </c>
      <c r="G741" s="189">
        <f>'ЕФЕКТИВНІСТЬ 2018 рік'!N604</f>
        <v>13.64</v>
      </c>
      <c r="H741" s="64">
        <f>'ЕФЕКТИВНІСТЬ 2018 рік'!R604</f>
        <v>0.44</v>
      </c>
      <c r="I741" s="64">
        <f>'ЕФЕКТИВНІСТЬ 2018 рік'!Q604</f>
        <v>-1.56</v>
      </c>
      <c r="K741" s="23">
        <f>'ЕФЕКТИВНІСТЬ 2018 рік'!U604</f>
        <v>0</v>
      </c>
      <c r="L741" s="114">
        <f>'ЕФЕКТИВНІСТЬ 2018 рік'!V604</f>
        <v>0</v>
      </c>
      <c r="M741" s="23">
        <f>'ЕФЕКТИВНІСТЬ 2018 рік'!W604</f>
        <v>0</v>
      </c>
      <c r="N741" s="17" t="str">
        <f>'ЕФЕКТИВНІСТЬ 2018 рік'!X604</f>
        <v>ВА</v>
      </c>
    </row>
    <row r="742" spans="2:14" outlineLevel="1" x14ac:dyDescent="0.25">
      <c r="B742" s="2">
        <f>'ЕФЕКТИВНІСТЬ 2018 рік'!B605</f>
        <v>569</v>
      </c>
      <c r="C742" s="196" t="str">
        <f>'ЕФЕКТИВНІСТЬ 2018 рік'!C605</f>
        <v>Ічнянський районний суд Чернігівської області</v>
      </c>
      <c r="E742" s="189">
        <f>'ЕФЕКТИВНІСТЬ 2018 рік'!K605</f>
        <v>5887</v>
      </c>
      <c r="F742" s="190">
        <f>'ЕФЕКТИВНІСТЬ 2018 рік'!E605</f>
        <v>403.3</v>
      </c>
      <c r="G742" s="189">
        <f>'ЕФЕКТИВНІСТЬ 2018 рік'!N605</f>
        <v>2.3439999999999999</v>
      </c>
      <c r="H742" s="64">
        <f>'ЕФЕКТИВНІСТЬ 2018 рік'!R605</f>
        <v>-0.38</v>
      </c>
      <c r="I742" s="64">
        <f>'ЕФЕКТИВНІСТЬ 2018 рік'!Q605</f>
        <v>-8.0000000000000043E-2</v>
      </c>
      <c r="K742" s="23">
        <f>'ЕФЕКТИВНІСТЬ 2018 рік'!U605</f>
        <v>0</v>
      </c>
      <c r="L742" s="114">
        <f>'ЕФЕКТИВНІСТЬ 2018 рік'!V605</f>
        <v>0</v>
      </c>
      <c r="M742" s="23" t="str">
        <f>'ЕФЕКТИВНІСТЬ 2018 рік'!W605</f>
        <v>ВВ</v>
      </c>
      <c r="N742" s="17">
        <f>'ЕФЕКТИВНІСТЬ 2018 рік'!X605</f>
        <v>0</v>
      </c>
    </row>
    <row r="743" spans="2:14" outlineLevel="1" x14ac:dyDescent="0.25">
      <c r="B743" s="2">
        <f>'ЕФЕКТИВНІСТЬ 2018 рік'!B606</f>
        <v>570</v>
      </c>
      <c r="C743" s="196" t="str">
        <f>'ЕФЕКТИВНІСТЬ 2018 рік'!C606</f>
        <v>Козелецький районний суд Чернігівської області</v>
      </c>
      <c r="E743" s="189">
        <f>'ЕФЕКТИВНІСТЬ 2018 рік'!K606</f>
        <v>7694.9</v>
      </c>
      <c r="F743" s="190">
        <f>'ЕФЕКТИВНІСТЬ 2018 рік'!E606</f>
        <v>2929.84</v>
      </c>
      <c r="G743" s="189">
        <f>'ЕФЕКТИВНІСТЬ 2018 рік'!N606</f>
        <v>4.5</v>
      </c>
      <c r="H743" s="64">
        <f>'ЕФЕКТИВНІСТЬ 2018 рік'!R606</f>
        <v>3.33</v>
      </c>
      <c r="I743" s="64">
        <f>'ЕФЕКТИВНІСТЬ 2018 рік'!Q606</f>
        <v>0.43</v>
      </c>
      <c r="K743" s="23">
        <f>'ЕФЕКТИВНІСТЬ 2018 рік'!U606</f>
        <v>0</v>
      </c>
      <c r="L743" s="114" t="str">
        <f>'ЕФЕКТИВНІСТЬ 2018 рік'!V606</f>
        <v>АА</v>
      </c>
      <c r="M743" s="23">
        <f>'ЕФЕКТИВНІСТЬ 2018 рік'!W606</f>
        <v>0</v>
      </c>
      <c r="N743" s="17">
        <f>'ЕФЕКТИВНІСТЬ 2018 рік'!X606</f>
        <v>0</v>
      </c>
    </row>
    <row r="744" spans="2:14" outlineLevel="1" x14ac:dyDescent="0.25">
      <c r="B744" s="2">
        <f>'ЕФЕКТИВНІСТЬ 2018 рік'!B607</f>
        <v>571</v>
      </c>
      <c r="C744" s="196" t="str">
        <f>'ЕФЕКТИВНІСТЬ 2018 рік'!C607</f>
        <v>Коропський районний суд Чернігівської області</v>
      </c>
      <c r="E744" s="189">
        <f>'ЕФЕКТИВНІСТЬ 2018 рік'!K607</f>
        <v>4587.7</v>
      </c>
      <c r="F744" s="190">
        <f>'ЕФЕКТИВНІСТЬ 2018 рік'!E607</f>
        <v>446.92</v>
      </c>
      <c r="G744" s="189">
        <f>'ЕФЕКТИВНІСТЬ 2018 рік'!N607</f>
        <v>1.988</v>
      </c>
      <c r="H744" s="64">
        <f>'ЕФЕКТИВНІСТЬ 2018 рік'!R607</f>
        <v>0.30000000000000004</v>
      </c>
      <c r="I744" s="64">
        <f>'ЕФЕКТИВНІСТЬ 2018 рік'!Q607</f>
        <v>-2.0000000000000052E-2</v>
      </c>
      <c r="K744" s="23">
        <f>'ЕФЕКТИВНІСТЬ 2018 рік'!U607</f>
        <v>0</v>
      </c>
      <c r="L744" s="114">
        <f>'ЕФЕКТИВНІСТЬ 2018 рік'!V607</f>
        <v>0</v>
      </c>
      <c r="M744" s="23">
        <f>'ЕФЕКТИВНІСТЬ 2018 рік'!W607</f>
        <v>0</v>
      </c>
      <c r="N744" s="17" t="str">
        <f>'ЕФЕКТИВНІСТЬ 2018 рік'!X607</f>
        <v>ВА</v>
      </c>
    </row>
    <row r="745" spans="2:14" outlineLevel="1" x14ac:dyDescent="0.25">
      <c r="B745" s="2">
        <f>'ЕФЕКТИВНІСТЬ 2018 рік'!B608</f>
        <v>572</v>
      </c>
      <c r="C745" s="196" t="str">
        <f>'ЕФЕКТИВНІСТЬ 2018 рік'!C608</f>
        <v>Корюківський районний суд Чернігівської області</v>
      </c>
      <c r="E745" s="189">
        <f>'ЕФЕКТИВНІСТЬ 2018 рік'!K608</f>
        <v>5908.3</v>
      </c>
      <c r="F745" s="190">
        <f>'ЕФЕКТИВНІСТЬ 2018 рік'!E608</f>
        <v>585.13</v>
      </c>
      <c r="G745" s="189">
        <f>'ЕФЕКТИВНІСТЬ 2018 рік'!N608</f>
        <v>2.8759999999999999</v>
      </c>
      <c r="H745" s="64">
        <f>'ЕФЕКТИВНІСТЬ 2018 рік'!R608</f>
        <v>0.2</v>
      </c>
      <c r="I745" s="64">
        <f>'ЕФЕКТИВНІСТЬ 2018 рік'!Q608</f>
        <v>-0.90999999999999992</v>
      </c>
      <c r="K745" s="23">
        <f>'ЕФЕКТИВНІСТЬ 2018 рік'!U608</f>
        <v>0</v>
      </c>
      <c r="L745" s="114">
        <f>'ЕФЕКТИВНІСТЬ 2018 рік'!V608</f>
        <v>0</v>
      </c>
      <c r="M745" s="23">
        <f>'ЕФЕКТИВНІСТЬ 2018 рік'!W608</f>
        <v>0</v>
      </c>
      <c r="N745" s="17" t="str">
        <f>'ЕФЕКТИВНІСТЬ 2018 рік'!X608</f>
        <v>ВА</v>
      </c>
    </row>
    <row r="746" spans="2:14" outlineLevel="1" x14ac:dyDescent="0.25">
      <c r="B746" s="2">
        <f>'ЕФЕКТИВНІСТЬ 2018 рік'!B609</f>
        <v>573</v>
      </c>
      <c r="C746" s="196" t="str">
        <f>'ЕФЕКТИВНІСТЬ 2018 рік'!C609</f>
        <v>Куликівський районний суд Чернігівської області</v>
      </c>
      <c r="E746" s="189">
        <f>'ЕФЕКТИВНІСТЬ 2018 рік'!K609</f>
        <v>3974.1</v>
      </c>
      <c r="F746" s="190">
        <f>'ЕФЕКТИВНІСТЬ 2018 рік'!E609</f>
        <v>234.57</v>
      </c>
      <c r="G746" s="189">
        <f>'ЕФЕКТИВНІСТЬ 2018 рік'!N609</f>
        <v>0.77600000000000002</v>
      </c>
      <c r="H746" s="64">
        <f>'ЕФЕКТИВНІСТЬ 2018 рік'!R609</f>
        <v>0.13</v>
      </c>
      <c r="I746" s="64">
        <f>'ЕФЕКТИВНІСТЬ 2018 рік'!Q609</f>
        <v>-2.0499999999999998</v>
      </c>
      <c r="K746" s="23">
        <f>'ЕФЕКТИВНІСТЬ 2018 рік'!U609</f>
        <v>0</v>
      </c>
      <c r="L746" s="114">
        <f>'ЕФЕКТИВНІСТЬ 2018 рік'!V609</f>
        <v>0</v>
      </c>
      <c r="M746" s="23">
        <f>'ЕФЕКТИВНІСТЬ 2018 рік'!W609</f>
        <v>0</v>
      </c>
      <c r="N746" s="17" t="str">
        <f>'ЕФЕКТИВНІСТЬ 2018 рік'!X609</f>
        <v>ВА</v>
      </c>
    </row>
    <row r="747" spans="2:14" outlineLevel="1" x14ac:dyDescent="0.25">
      <c r="B747" s="2">
        <f>'ЕФЕКТИВНІСТЬ 2018 рік'!B610</f>
        <v>574</v>
      </c>
      <c r="C747" s="196" t="str">
        <f>'ЕФЕКТИВНІСТЬ 2018 рік'!C610</f>
        <v>Менський районний суд Чернігівської області</v>
      </c>
      <c r="E747" s="189">
        <f>'ЕФЕКТИВНІСТЬ 2018 рік'!K610</f>
        <v>7463.3</v>
      </c>
      <c r="F747" s="190">
        <f>'ЕФЕКТИВНІСТЬ 2018 рік'!E610</f>
        <v>557.04999999999995</v>
      </c>
      <c r="G747" s="189">
        <f>'ЕФЕКТИВНІСТЬ 2018 рік'!N610</f>
        <v>4.9560000000000004</v>
      </c>
      <c r="H747" s="64">
        <f>'ЕФЕКТИВНІСТЬ 2018 рік'!R610</f>
        <v>-0.6</v>
      </c>
      <c r="I747" s="64">
        <f>'ЕФЕКТИВНІСТЬ 2018 рік'!Q610</f>
        <v>-0.71</v>
      </c>
      <c r="K747" s="23">
        <f>'ЕФЕКТИВНІСТЬ 2018 рік'!U610</f>
        <v>0</v>
      </c>
      <c r="L747" s="114">
        <f>'ЕФЕКТИВНІСТЬ 2018 рік'!V610</f>
        <v>0</v>
      </c>
      <c r="M747" s="23" t="str">
        <f>'ЕФЕКТИВНІСТЬ 2018 рік'!W610</f>
        <v>ВВ</v>
      </c>
      <c r="N747" s="17">
        <f>'ЕФЕКТИВНІСТЬ 2018 рік'!X610</f>
        <v>0</v>
      </c>
    </row>
    <row r="748" spans="2:14" outlineLevel="1" x14ac:dyDescent="0.25">
      <c r="B748" s="2">
        <f>'ЕФЕКТИВНІСТЬ 2018 рік'!B611</f>
        <v>575</v>
      </c>
      <c r="C748" s="196" t="str">
        <f>'ЕФЕКТИВНІСТЬ 2018 рік'!C611</f>
        <v>Ніжинський міськрайонний суд Чернігівської області</v>
      </c>
      <c r="E748" s="189">
        <f>'ЕФЕКТИВНІСТЬ 2018 рік'!K611</f>
        <v>10303</v>
      </c>
      <c r="F748" s="190">
        <f>'ЕФЕКТИВНІСТЬ 2018 рік'!E611</f>
        <v>1376.39</v>
      </c>
      <c r="G748" s="189">
        <f>'ЕФЕКТИВНІСТЬ 2018 рік'!N611</f>
        <v>3</v>
      </c>
      <c r="H748" s="64">
        <f>'ЕФЕКТИВНІСТЬ 2018 рік'!R611</f>
        <v>1.83</v>
      </c>
      <c r="I748" s="64">
        <f>'ЕФЕКТИВНІСТЬ 2018 рік'!Q611</f>
        <v>-0.47000000000000003</v>
      </c>
      <c r="K748" s="23">
        <f>'ЕФЕКТИВНІСТЬ 2018 рік'!U611</f>
        <v>0</v>
      </c>
      <c r="L748" s="114">
        <f>'ЕФЕКТИВНІСТЬ 2018 рік'!V611</f>
        <v>0</v>
      </c>
      <c r="M748" s="23">
        <f>'ЕФЕКТИВНІСТЬ 2018 рік'!W611</f>
        <v>0</v>
      </c>
      <c r="N748" s="17" t="str">
        <f>'ЕФЕКТИВНІСТЬ 2018 рік'!X611</f>
        <v>ВА</v>
      </c>
    </row>
    <row r="749" spans="2:14" ht="24" outlineLevel="1" x14ac:dyDescent="0.25">
      <c r="B749" s="2">
        <f>'ЕФЕКТИВНІСТЬ 2018 рік'!B612</f>
        <v>576</v>
      </c>
      <c r="C749" s="196" t="str">
        <f>'ЕФЕКТИВНІСТЬ 2018 рік'!C612</f>
        <v>Новгород-Сіверський районний суд Чернігівської області</v>
      </c>
      <c r="E749" s="189">
        <f>'ЕФЕКТИВНІСТЬ 2018 рік'!K612</f>
        <v>5400.7</v>
      </c>
      <c r="F749" s="190">
        <f>'ЕФЕКТИВНІСТЬ 2018 рік'!E612</f>
        <v>499.6</v>
      </c>
      <c r="G749" s="189">
        <f>'ЕФЕКТИВНІСТЬ 2018 рік'!N612</f>
        <v>2.9119999999999999</v>
      </c>
      <c r="H749" s="64">
        <f>'ЕФЕКТИВНІСТЬ 2018 рік'!R612</f>
        <v>-0.03</v>
      </c>
      <c r="I749" s="64">
        <f>'ЕФЕКТИВНІСТЬ 2018 рік'!Q612</f>
        <v>-0.58000000000000007</v>
      </c>
      <c r="K749" s="23">
        <f>'ЕФЕКТИВНІСТЬ 2018 рік'!U612</f>
        <v>0</v>
      </c>
      <c r="L749" s="114">
        <f>'ЕФЕКТИВНІСТЬ 2018 рік'!V612</f>
        <v>0</v>
      </c>
      <c r="M749" s="23" t="str">
        <f>'ЕФЕКТИВНІСТЬ 2018 рік'!W612</f>
        <v>ВВ</v>
      </c>
      <c r="N749" s="17">
        <f>'ЕФЕКТИВНІСТЬ 2018 рік'!X612</f>
        <v>0</v>
      </c>
    </row>
    <row r="750" spans="2:14" outlineLevel="1" x14ac:dyDescent="0.25">
      <c r="B750" s="2">
        <f>'ЕФЕКТИВНІСТЬ 2018 рік'!B613</f>
        <v>577</v>
      </c>
      <c r="C750" s="196" t="str">
        <f>'ЕФЕКТИВНІСТЬ 2018 рік'!C613</f>
        <v>Новозаводський районний суд м.Чернігова</v>
      </c>
      <c r="E750" s="189">
        <f>'ЕФЕКТИВНІСТЬ 2018 рік'!K613</f>
        <v>17519.400000000001</v>
      </c>
      <c r="F750" s="190">
        <f>'ЕФЕКТИВНІСТЬ 2018 рік'!E613</f>
        <v>1738.01</v>
      </c>
      <c r="G750" s="189">
        <f>'ЕФЕКТИВНІСТЬ 2018 рік'!N613</f>
        <v>9</v>
      </c>
      <c r="H750" s="64">
        <f>'ЕФЕКТИВНІСТЬ 2018 рік'!R613</f>
        <v>0.14000000000000001</v>
      </c>
      <c r="I750" s="64">
        <f>'ЕФЕКТИВНІСТЬ 2018 рік'!Q613</f>
        <v>-9.999999999999995E-2</v>
      </c>
      <c r="K750" s="23">
        <f>'ЕФЕКТИВНІСТЬ 2018 рік'!U613</f>
        <v>0</v>
      </c>
      <c r="L750" s="114">
        <f>'ЕФЕКТИВНІСТЬ 2018 рік'!V613</f>
        <v>0</v>
      </c>
      <c r="M750" s="23">
        <f>'ЕФЕКТИВНІСТЬ 2018 рік'!W613</f>
        <v>0</v>
      </c>
      <c r="N750" s="17" t="str">
        <f>'ЕФЕКТИВНІСТЬ 2018 рік'!X613</f>
        <v>ВА</v>
      </c>
    </row>
    <row r="751" spans="2:14" outlineLevel="1" x14ac:dyDescent="0.25">
      <c r="B751" s="2">
        <f>'ЕФЕКТИВНІСТЬ 2018 рік'!B614</f>
        <v>578</v>
      </c>
      <c r="C751" s="196" t="str">
        <f>'ЕФЕКТИВНІСТЬ 2018 рік'!C614</f>
        <v>Носівський районний суд Чернігівської області</v>
      </c>
      <c r="E751" s="189">
        <f>'ЕФЕКТИВНІСТЬ 2018 рік'!K614</f>
        <v>4966.1000000000004</v>
      </c>
      <c r="F751" s="190">
        <f>'ЕФЕКТИВНІСТЬ 2018 рік'!E614</f>
        <v>412.62</v>
      </c>
      <c r="G751" s="189">
        <f>'ЕФЕКТИВНІСТЬ 2018 рік'!N614</f>
        <v>2.76</v>
      </c>
      <c r="H751" s="64">
        <f>'ЕФЕКТИВНІСТЬ 2018 рік'!R614</f>
        <v>-0.26</v>
      </c>
      <c r="I751" s="64">
        <f>'ЕФЕКТИВНІСТЬ 2018 рік'!Q614</f>
        <v>-2.0300000000000002</v>
      </c>
      <c r="K751" s="23">
        <f>'ЕФЕКТИВНІСТЬ 2018 рік'!U614</f>
        <v>0</v>
      </c>
      <c r="L751" s="114">
        <f>'ЕФЕКТИВНІСТЬ 2018 рік'!V614</f>
        <v>0</v>
      </c>
      <c r="M751" s="23" t="str">
        <f>'ЕФЕКТИВНІСТЬ 2018 рік'!W614</f>
        <v>ВВ</v>
      </c>
      <c r="N751" s="17">
        <f>'ЕФЕКТИВНІСТЬ 2018 рік'!X614</f>
        <v>0</v>
      </c>
    </row>
    <row r="752" spans="2:14" outlineLevel="1" x14ac:dyDescent="0.25">
      <c r="B752" s="2">
        <f>'ЕФЕКТИВНІСТЬ 2018 рік'!B615</f>
        <v>579</v>
      </c>
      <c r="C752" s="196" t="str">
        <f>'ЕФЕКТИВНІСТЬ 2018 рік'!C615</f>
        <v>Прилуцький міськрайонний суд Чернігівської області</v>
      </c>
      <c r="E752" s="189">
        <f>'ЕФЕКТИВНІСТЬ 2018 рік'!K615</f>
        <v>13336.5</v>
      </c>
      <c r="F752" s="190">
        <f>'ЕФЕКТИВНІСТЬ 2018 рік'!E615</f>
        <v>1224.4100000000001</v>
      </c>
      <c r="G752" s="189">
        <f>'ЕФЕКТИВНІСТЬ 2018 рік'!N615</f>
        <v>6.4640000000000004</v>
      </c>
      <c r="H752" s="64">
        <f>'ЕФЕКТИВНІСТЬ 2018 рік'!R615</f>
        <v>0.05</v>
      </c>
      <c r="I752" s="64">
        <f>'ЕФЕКТИВНІСТЬ 2018 рік'!Q615</f>
        <v>-0.42</v>
      </c>
      <c r="K752" s="23">
        <f>'ЕФЕКТИВНІСТЬ 2018 рік'!U615</f>
        <v>0</v>
      </c>
      <c r="L752" s="114">
        <f>'ЕФЕКТИВНІСТЬ 2018 рік'!V615</f>
        <v>0</v>
      </c>
      <c r="M752" s="23">
        <f>'ЕФЕКТИВНІСТЬ 2018 рік'!W615</f>
        <v>0</v>
      </c>
      <c r="N752" s="17" t="str">
        <f>'ЕФЕКТИВНІСТЬ 2018 рік'!X615</f>
        <v>ВА</v>
      </c>
    </row>
    <row r="753" spans="2:14" outlineLevel="1" x14ac:dyDescent="0.25">
      <c r="B753" s="2">
        <f>'ЕФЕКТИВНІСТЬ 2018 рік'!B616</f>
        <v>580</v>
      </c>
      <c r="C753" s="196" t="str">
        <f>'ЕФЕКТИВНІСТЬ 2018 рік'!C616</f>
        <v>Ріпкинський районний суд Чернігівської області</v>
      </c>
      <c r="E753" s="189">
        <f>'ЕФЕКТИВНІСТЬ 2018 рік'!K616</f>
        <v>6205.7</v>
      </c>
      <c r="F753" s="190">
        <f>'ЕФЕКТИВНІСТЬ 2018 рік'!E616</f>
        <v>397.74</v>
      </c>
      <c r="G753" s="189">
        <f>'ЕФЕКТИВНІСТЬ 2018 рік'!N616</f>
        <v>3.86</v>
      </c>
      <c r="H753" s="64">
        <f>'ЕФЕКТИВНІСТЬ 2018 рік'!R616</f>
        <v>-0.85</v>
      </c>
      <c r="I753" s="64">
        <f>'ЕФЕКТИВНІСТЬ 2018 рік'!Q616</f>
        <v>-0.17</v>
      </c>
      <c r="K753" s="23">
        <f>'ЕФЕКТИВНІСТЬ 2018 рік'!U616</f>
        <v>0</v>
      </c>
      <c r="L753" s="114">
        <f>'ЕФЕКТИВНІСТЬ 2018 рік'!V616</f>
        <v>0</v>
      </c>
      <c r="M753" s="23" t="str">
        <f>'ЕФЕКТИВНІСТЬ 2018 рік'!W616</f>
        <v>ВВ</v>
      </c>
      <c r="N753" s="17">
        <f>'ЕФЕКТИВНІСТЬ 2018 рік'!X616</f>
        <v>0</v>
      </c>
    </row>
    <row r="754" spans="2:14" outlineLevel="1" x14ac:dyDescent="0.25">
      <c r="B754" s="2">
        <f>'ЕФЕКТИВНІСТЬ 2018 рік'!B617</f>
        <v>581</v>
      </c>
      <c r="C754" s="196" t="str">
        <f>'ЕФЕКТИВНІСТЬ 2018 рік'!C617</f>
        <v>Семенівський районний суд Чернігівської області</v>
      </c>
      <c r="E754" s="189">
        <f>'ЕФЕКТИВНІСТЬ 2018 рік'!K617</f>
        <v>5338.4</v>
      </c>
      <c r="F754" s="190">
        <f>'ЕФЕКТИВНІСТЬ 2018 рік'!E617</f>
        <v>341.73</v>
      </c>
      <c r="G754" s="189">
        <f>'ЕФЕКТИВНІСТЬ 2018 рік'!N617</f>
        <v>1.996</v>
      </c>
      <c r="H754" s="64">
        <f>'ЕФЕКТИВНІСТЬ 2018 рік'!R617</f>
        <v>-0.48</v>
      </c>
      <c r="I754" s="64">
        <f>'ЕФЕКТИВНІСТЬ 2018 рік'!Q617</f>
        <v>-2.16</v>
      </c>
      <c r="K754" s="23">
        <f>'ЕФЕКТИВНІСТЬ 2018 рік'!U617</f>
        <v>0</v>
      </c>
      <c r="L754" s="114">
        <f>'ЕФЕКТИВНІСТЬ 2018 рік'!V617</f>
        <v>0</v>
      </c>
      <c r="M754" s="23" t="str">
        <f>'ЕФЕКТИВНІСТЬ 2018 рік'!W617</f>
        <v>ВВ</v>
      </c>
      <c r="N754" s="17">
        <f>'ЕФЕКТИВНІСТЬ 2018 рік'!X617</f>
        <v>0</v>
      </c>
    </row>
    <row r="755" spans="2:14" outlineLevel="1" x14ac:dyDescent="0.25">
      <c r="B755" s="2">
        <f>'ЕФЕКТИВНІСТЬ 2018 рік'!B618</f>
        <v>582</v>
      </c>
      <c r="C755" s="196" t="str">
        <f>'ЕФЕКТИВНІСТЬ 2018 рік'!C618</f>
        <v>Сосницький районний суд Чернігівської області</v>
      </c>
      <c r="E755" s="189">
        <f>'ЕФЕКТИВНІСТЬ 2018 рік'!K618</f>
        <v>5759.6</v>
      </c>
      <c r="F755" s="190">
        <f>'ЕФЕКТИВНІСТЬ 2018 рік'!E618</f>
        <v>230.14</v>
      </c>
      <c r="G755" s="189">
        <f>'ЕФЕКТИВНІСТЬ 2018 рік'!N618</f>
        <v>2.7120000000000002</v>
      </c>
      <c r="H755" s="64">
        <f>'ЕФЕКТИВНІСТЬ 2018 рік'!R618</f>
        <v>-1.79</v>
      </c>
      <c r="I755" s="64">
        <f>'ЕФЕКТИВНІСТЬ 2018 рік'!Q618</f>
        <v>-0.83</v>
      </c>
      <c r="K755" s="23">
        <f>'ЕФЕКТИВНІСТЬ 2018 рік'!U618</f>
        <v>0</v>
      </c>
      <c r="L755" s="114">
        <f>'ЕФЕКТИВНІСТЬ 2018 рік'!V618</f>
        <v>0</v>
      </c>
      <c r="M755" s="23" t="str">
        <f>'ЕФЕКТИВНІСТЬ 2018 рік'!W618</f>
        <v>ВВ</v>
      </c>
      <c r="N755" s="17">
        <f>'ЕФЕКТИВНІСТЬ 2018 рік'!X618</f>
        <v>0</v>
      </c>
    </row>
    <row r="756" spans="2:14" outlineLevel="1" x14ac:dyDescent="0.25">
      <c r="B756" s="2">
        <f>'ЕФЕКТИВНІСТЬ 2018 рік'!B619</f>
        <v>583</v>
      </c>
      <c r="C756" s="196" t="str">
        <f>'ЕФЕКТИВНІСТЬ 2018 рік'!C619</f>
        <v>Срібнянський районний суд Чернігівської області</v>
      </c>
      <c r="E756" s="189">
        <f>'ЕФЕКТИВНІСТЬ 2018 рік'!K619</f>
        <v>4679.5</v>
      </c>
      <c r="F756" s="190">
        <f>'ЕФЕКТИВНІСТЬ 2018 рік'!E619</f>
        <v>171.05</v>
      </c>
      <c r="G756" s="189">
        <f>'ЕФЕКТИВНІСТЬ 2018 рік'!N619</f>
        <v>1.988</v>
      </c>
      <c r="H756" s="64">
        <f>'ЕФЕКТИВНІСТЬ 2018 рік'!R619</f>
        <v>-2</v>
      </c>
      <c r="I756" s="64">
        <f>'ЕФЕКТИВНІСТЬ 2018 рік'!Q619</f>
        <v>-0.33</v>
      </c>
      <c r="K756" s="23">
        <f>'ЕФЕКТИВНІСТЬ 2018 рік'!U619</f>
        <v>0</v>
      </c>
      <c r="L756" s="114">
        <f>'ЕФЕКТИВНІСТЬ 2018 рік'!V619</f>
        <v>0</v>
      </c>
      <c r="M756" s="23" t="str">
        <f>'ЕФЕКТИВНІСТЬ 2018 рік'!W619</f>
        <v>ВВ</v>
      </c>
      <c r="N756" s="17">
        <f>'ЕФЕКТИВНІСТЬ 2018 рік'!X619</f>
        <v>0</v>
      </c>
    </row>
    <row r="757" spans="2:14" outlineLevel="1" x14ac:dyDescent="0.25">
      <c r="B757" s="2">
        <f>'ЕФЕКТИВНІСТЬ 2018 рік'!B620</f>
        <v>584</v>
      </c>
      <c r="C757" s="196" t="str">
        <f>'ЕФЕКТИВНІСТЬ 2018 рік'!C620</f>
        <v>Талалаївський районний суд Чернігівської області </v>
      </c>
      <c r="E757" s="189">
        <f>'ЕФЕКТИВНІСТЬ 2018 рік'!K620</f>
        <v>4188.2</v>
      </c>
      <c r="F757" s="190">
        <f>'ЕФЕКТИВНІСТЬ 2018 рік'!E620</f>
        <v>166.6</v>
      </c>
      <c r="G757" s="189">
        <f>'ЕФЕКТИВНІСТЬ 2018 рік'!N620</f>
        <v>1.88</v>
      </c>
      <c r="H757" s="64">
        <f>'ЕФЕКТИВНІСТЬ 2018 рік'!R620</f>
        <v>-1.77</v>
      </c>
      <c r="I757" s="64">
        <f>'ЕФЕКТИВНІСТЬ 2018 рік'!Q620</f>
        <v>-2.92</v>
      </c>
      <c r="K757" s="23">
        <f>'ЕФЕКТИВНІСТЬ 2018 рік'!U620</f>
        <v>0</v>
      </c>
      <c r="L757" s="114">
        <f>'ЕФЕКТИВНІСТЬ 2018 рік'!V620</f>
        <v>0</v>
      </c>
      <c r="M757" s="23" t="str">
        <f>'ЕФЕКТИВНІСТЬ 2018 рік'!W620</f>
        <v>ВВ</v>
      </c>
      <c r="N757" s="17">
        <f>'ЕФЕКТИВНІСТЬ 2018 рік'!X620</f>
        <v>0</v>
      </c>
    </row>
    <row r="758" spans="2:14" outlineLevel="1" x14ac:dyDescent="0.25">
      <c r="B758" s="2">
        <f>'ЕФЕКТИВНІСТЬ 2018 рік'!B621</f>
        <v>585</v>
      </c>
      <c r="C758" s="196" t="str">
        <f>'ЕФЕКТИВНІСТЬ 2018 рік'!C621</f>
        <v>Чернігівський районний суд Чернігівської області</v>
      </c>
      <c r="E758" s="189">
        <f>'ЕФЕКТИВНІСТЬ 2018 рік'!K621</f>
        <v>10364.299999999999</v>
      </c>
      <c r="F758" s="190">
        <f>'ЕФЕКТИВНІСТЬ 2018 рік'!E621</f>
        <v>1041.1199999999999</v>
      </c>
      <c r="G758" s="189">
        <f>'ЕФЕКТИВНІСТЬ 2018 рік'!N621</f>
        <v>5.96</v>
      </c>
      <c r="H758" s="64">
        <f>'ЕФЕКТИВНІСТЬ 2018 рік'!R621</f>
        <v>6.0000000000000005E-2</v>
      </c>
      <c r="I758" s="64">
        <f>'ЕФЕКТИВНІСТЬ 2018 рік'!Q621</f>
        <v>-0.45999999999999996</v>
      </c>
      <c r="K758" s="23">
        <f>'ЕФЕКТИВНІСТЬ 2018 рік'!U621</f>
        <v>0</v>
      </c>
      <c r="L758" s="114">
        <f>'ЕФЕКТИВНІСТЬ 2018 рік'!V621</f>
        <v>0</v>
      </c>
      <c r="M758" s="23">
        <f>'ЕФЕКТИВНІСТЬ 2018 рік'!W621</f>
        <v>0</v>
      </c>
      <c r="N758" s="17" t="str">
        <f>'ЕФЕКТИВНІСТЬ 2018 рік'!X621</f>
        <v>ВА</v>
      </c>
    </row>
  </sheetData>
  <mergeCells count="10">
    <mergeCell ref="C187:E187"/>
    <mergeCell ref="C169:E169"/>
    <mergeCell ref="C139:E139"/>
    <mergeCell ref="C258:E258"/>
    <mergeCell ref="C234:E234"/>
    <mergeCell ref="C574:F574"/>
    <mergeCell ref="C349:E349"/>
    <mergeCell ref="C461:E461"/>
    <mergeCell ref="C521:E521"/>
    <mergeCell ref="C554:G554"/>
  </mergeCells>
  <conditionalFormatting sqref="L36:L60 N36:N60">
    <cfRule type="colorScale" priority="66">
      <colorScale>
        <cfvo type="formula" val="#REF!"/>
        <cfvo type="max"/>
        <color rgb="FF63BE7B"/>
        <color rgb="FFFCFCFF"/>
      </colorScale>
    </cfRule>
    <cfRule type="colorScale" priority="67">
      <colorScale>
        <cfvo type="min"/>
        <cfvo type="max"/>
        <color theme="0" tint="-0.499984740745262"/>
        <color rgb="FFFFEF9C"/>
      </colorScale>
    </cfRule>
    <cfRule type="colorScale" priority="68">
      <colorScale>
        <cfvo type="min"/>
        <cfvo type="max"/>
        <color theme="0" tint="-0.34998626667073579"/>
        <color rgb="FFFFEF9C"/>
      </colorScale>
    </cfRule>
    <cfRule type="colorScale" priority="69">
      <colorScale>
        <cfvo type="formula" val="$S$6"/>
        <cfvo type="formula" val="$T$6"/>
        <color rgb="FFFFEF9C"/>
        <color rgb="FF63BE7B"/>
      </colorScale>
    </cfRule>
    <cfRule type="colorScale" priority="70">
      <colorScale>
        <cfvo type="formula" val="$S$6"/>
        <cfvo type="max"/>
        <color rgb="FF00B050"/>
        <color rgb="FFFFEF9C"/>
      </colorScale>
    </cfRule>
    <cfRule type="colorScale" priority="71">
      <colorScale>
        <cfvo type="min"/>
        <cfvo type="max"/>
        <color rgb="FF63BE7B"/>
        <color rgb="FFFFEF9C"/>
      </colorScale>
    </cfRule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:N34 N138 N61 L10:L32">
    <cfRule type="colorScale" priority="3728">
      <colorScale>
        <cfvo type="formula" val="#REF!"/>
        <cfvo type="max"/>
        <color rgb="FF63BE7B"/>
        <color rgb="FFFCFCFF"/>
      </colorScale>
    </cfRule>
    <cfRule type="colorScale" priority="3729">
      <colorScale>
        <cfvo type="min"/>
        <cfvo type="max"/>
        <color theme="0" tint="-0.499984740745262"/>
        <color rgb="FFFFEF9C"/>
      </colorScale>
    </cfRule>
    <cfRule type="colorScale" priority="3730">
      <colorScale>
        <cfvo type="min"/>
        <cfvo type="max"/>
        <color theme="0" tint="-0.34998626667073579"/>
        <color rgb="FFFFEF9C"/>
      </colorScale>
    </cfRule>
    <cfRule type="colorScale" priority="3731">
      <colorScale>
        <cfvo type="formula" val="$S$6"/>
        <cfvo type="formula" val="$T$6"/>
        <color rgb="FFFFEF9C"/>
        <color rgb="FF63BE7B"/>
      </colorScale>
    </cfRule>
    <cfRule type="colorScale" priority="3732">
      <colorScale>
        <cfvo type="formula" val="$S$6"/>
        <cfvo type="max"/>
        <color rgb="FF00B050"/>
        <color rgb="FFFFEF9C"/>
      </colorScale>
    </cfRule>
    <cfRule type="colorScale" priority="3733">
      <colorScale>
        <cfvo type="min"/>
        <cfvo type="max"/>
        <color rgb="FF63BE7B"/>
        <color rgb="FFFFEF9C"/>
      </colorScale>
    </cfRule>
    <cfRule type="colorScale" priority="37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90:L114 N90:N114">
    <cfRule type="colorScale" priority="42">
      <colorScale>
        <cfvo type="formula" val="#REF!"/>
        <cfvo type="max"/>
        <color rgb="FF63BE7B"/>
        <color rgb="FFFCFCFF"/>
      </colorScale>
    </cfRule>
    <cfRule type="colorScale" priority="43">
      <colorScale>
        <cfvo type="min"/>
        <cfvo type="max"/>
        <color theme="0" tint="-0.499984740745262"/>
        <color rgb="FFFFEF9C"/>
      </colorScale>
    </cfRule>
    <cfRule type="colorScale" priority="44">
      <colorScale>
        <cfvo type="min"/>
        <cfvo type="max"/>
        <color theme="0" tint="-0.34998626667073579"/>
        <color rgb="FFFFEF9C"/>
      </colorScale>
    </cfRule>
    <cfRule type="colorScale" priority="45">
      <colorScale>
        <cfvo type="formula" val="$S$6"/>
        <cfvo type="formula" val="$T$6"/>
        <color rgb="FFFFEF9C"/>
        <color rgb="FF63BE7B"/>
      </colorScale>
    </cfRule>
    <cfRule type="colorScale" priority="46">
      <colorScale>
        <cfvo type="formula" val="$S$6"/>
        <cfvo type="max"/>
        <color rgb="FF00B050"/>
        <color rgb="FFFFEF9C"/>
      </colorScale>
    </cfRule>
    <cfRule type="colorScale" priority="47">
      <colorScale>
        <cfvo type="min"/>
        <cfvo type="max"/>
        <color rgb="FF63BE7B"/>
        <color rgb="FFFFEF9C"/>
      </colorScale>
    </cfRule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74:L694 N140:N168 L140:L168 L170:L186 N170:N186 N188:N233 L188:L233 L235:L257 N235:N257 N259:N283 L259:L283 L285:L297 N285:N297 N303:N330 L303:L330 L332:L349 N332:N349 N351:N360 L351:L360 L362:L389 N362:N389 N391:N413 L391:L413 L415:L428 N415:N430 N432:N461 L432:L461 L463:L486 N463:N486 N488:N521 L488:L521 L523:L554 N523:N554 N556:N574 L556:L574 L576:L595 N576:N595 N597:N613 L597:L613 L615:L651 N615:N651 N653:N672 L653:L672 N674:N694 N696:N718 L696:L718 L720:L734 N720:N734 N736:N758 L736:L758">
    <cfRule type="colorScale" priority="3994">
      <colorScale>
        <cfvo type="formula" val="#REF!"/>
        <cfvo type="max"/>
        <color rgb="FF63BE7B"/>
        <color rgb="FFFCFCFF"/>
      </colorScale>
    </cfRule>
    <cfRule type="colorScale" priority="3995">
      <colorScale>
        <cfvo type="min"/>
        <cfvo type="max"/>
        <color theme="0" tint="-0.499984740745262"/>
        <color rgb="FFFFEF9C"/>
      </colorScale>
    </cfRule>
    <cfRule type="colorScale" priority="3996">
      <colorScale>
        <cfvo type="min"/>
        <cfvo type="max"/>
        <color theme="0" tint="-0.34998626667073579"/>
        <color rgb="FFFFEF9C"/>
      </colorScale>
    </cfRule>
    <cfRule type="colorScale" priority="3997">
      <colorScale>
        <cfvo type="formula" val="$S$6"/>
        <cfvo type="formula" val="$T$6"/>
        <color rgb="FFFFEF9C"/>
        <color rgb="FF63BE7B"/>
      </colorScale>
    </cfRule>
    <cfRule type="colorScale" priority="3998">
      <colorScale>
        <cfvo type="formula" val="$S$6"/>
        <cfvo type="max"/>
        <color rgb="FF00B050"/>
        <color rgb="FFFFEF9C"/>
      </colorScale>
    </cfRule>
    <cfRule type="colorScale" priority="3999">
      <colorScale>
        <cfvo type="min"/>
        <cfvo type="max"/>
        <color rgb="FF63BE7B"/>
        <color rgb="FFFFEF9C"/>
      </colorScale>
    </cfRule>
    <cfRule type="colorScale" priority="40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9 L9">
    <cfRule type="colorScale" priority="18">
      <colorScale>
        <cfvo type="formula" val="#REF!"/>
        <cfvo type="max"/>
        <color rgb="FF63BE7B"/>
        <color rgb="FFFCFCFF"/>
      </colorScale>
    </cfRule>
    <cfRule type="colorScale" priority="19">
      <colorScale>
        <cfvo type="min"/>
        <cfvo type="max"/>
        <color theme="0" tint="-0.499984740745262"/>
        <color rgb="FFFFEF9C"/>
      </colorScale>
    </cfRule>
    <cfRule type="colorScale" priority="20">
      <colorScale>
        <cfvo type="min"/>
        <cfvo type="max"/>
        <color theme="0" tint="-0.34998626667073579"/>
        <color rgb="FFFFEF9C"/>
      </colorScale>
    </cfRule>
    <cfRule type="colorScale" priority="21">
      <colorScale>
        <cfvo type="formula" val="$S$6"/>
        <cfvo type="formula" val="$T$6"/>
        <color rgb="FFFFEF9C"/>
        <color rgb="FF63BE7B"/>
      </colorScale>
    </cfRule>
    <cfRule type="colorScale" priority="22">
      <colorScale>
        <cfvo type="formula" val="$S$6"/>
        <cfvo type="max"/>
        <color rgb="FF00B050"/>
        <color rgb="FFFFEF9C"/>
      </colorScale>
    </cfRule>
    <cfRule type="colorScale" priority="23">
      <colorScale>
        <cfvo type="min"/>
        <cfvo type="max"/>
        <color rgb="FF63BE7B"/>
        <color rgb="FFFFEF9C"/>
      </colorScale>
    </cfRule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63:L68 N63:N68">
    <cfRule type="colorScale" priority="4319">
      <colorScale>
        <cfvo type="formula" val="#REF!"/>
        <cfvo type="max"/>
        <color rgb="FF63BE7B"/>
        <color rgb="FFFCFCFF"/>
      </colorScale>
    </cfRule>
    <cfRule type="colorScale" priority="4320">
      <colorScale>
        <cfvo type="min"/>
        <cfvo type="max"/>
        <color theme="0" tint="-0.499984740745262"/>
        <color rgb="FFFFEF9C"/>
      </colorScale>
    </cfRule>
    <cfRule type="colorScale" priority="4321">
      <colorScale>
        <cfvo type="min"/>
        <cfvo type="max"/>
        <color theme="0" tint="-0.34998626667073579"/>
        <color rgb="FFFFEF9C"/>
      </colorScale>
    </cfRule>
    <cfRule type="colorScale" priority="4322">
      <colorScale>
        <cfvo type="formula" val="$S$6"/>
        <cfvo type="formula" val="$T$6"/>
        <color rgb="FFFFEF9C"/>
        <color rgb="FF63BE7B"/>
      </colorScale>
    </cfRule>
    <cfRule type="colorScale" priority="4323">
      <colorScale>
        <cfvo type="formula" val="$S$6"/>
        <cfvo type="max"/>
        <color rgb="FF00B050"/>
        <color rgb="FFFFEF9C"/>
      </colorScale>
    </cfRule>
    <cfRule type="colorScale" priority="4324">
      <colorScale>
        <cfvo type="min"/>
        <cfvo type="max"/>
        <color rgb="FF63BE7B"/>
        <color rgb="FFFFEF9C"/>
      </colorScale>
    </cfRule>
    <cfRule type="colorScale" priority="43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19:L125 N119:N137">
    <cfRule type="colorScale" priority="4347">
      <colorScale>
        <cfvo type="formula" val="#REF!"/>
        <cfvo type="max"/>
        <color rgb="FF63BE7B"/>
        <color rgb="FFFCFCFF"/>
      </colorScale>
    </cfRule>
    <cfRule type="colorScale" priority="4348">
      <colorScale>
        <cfvo type="min"/>
        <cfvo type="max"/>
        <color theme="0" tint="-0.499984740745262"/>
        <color rgb="FFFFEF9C"/>
      </colorScale>
    </cfRule>
    <cfRule type="colorScale" priority="4349">
      <colorScale>
        <cfvo type="min"/>
        <cfvo type="max"/>
        <color theme="0" tint="-0.34998626667073579"/>
        <color rgb="FFFFEF9C"/>
      </colorScale>
    </cfRule>
    <cfRule type="colorScale" priority="4350">
      <colorScale>
        <cfvo type="formula" val="$S$6"/>
        <cfvo type="formula" val="$T$6"/>
        <color rgb="FFFFEF9C"/>
        <color rgb="FF63BE7B"/>
      </colorScale>
    </cfRule>
    <cfRule type="colorScale" priority="4351">
      <colorScale>
        <cfvo type="formula" val="$S$6"/>
        <cfvo type="max"/>
        <color rgb="FF00B050"/>
        <color rgb="FFFFEF9C"/>
      </colorScale>
    </cfRule>
    <cfRule type="colorScale" priority="4352">
      <colorScale>
        <cfvo type="min"/>
        <cfvo type="max"/>
        <color rgb="FF63BE7B"/>
        <color rgb="FFFFEF9C"/>
      </colorScale>
    </cfRule>
    <cfRule type="colorScale" priority="43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18 N118">
    <cfRule type="colorScale" priority="6">
      <colorScale>
        <cfvo type="formula" val="#REF!"/>
        <cfvo type="max"/>
        <color rgb="FF63BE7B"/>
        <color rgb="FFFCFCFF"/>
      </colorScale>
    </cfRule>
    <cfRule type="colorScale" priority="7">
      <colorScale>
        <cfvo type="min"/>
        <cfvo type="max"/>
        <color theme="0" tint="-0.499984740745262"/>
        <color rgb="FFFFEF9C"/>
      </colorScale>
    </cfRule>
    <cfRule type="colorScale" priority="8">
      <colorScale>
        <cfvo type="min"/>
        <cfvo type="max"/>
        <color theme="0" tint="-0.34998626667073579"/>
        <color rgb="FFFFEF9C"/>
      </colorScale>
    </cfRule>
    <cfRule type="colorScale" priority="9">
      <colorScale>
        <cfvo type="formula" val="$S$6"/>
        <cfvo type="formula" val="$T$6"/>
        <color rgb="FFFFEF9C"/>
        <color rgb="FF63BE7B"/>
      </colorScale>
    </cfRule>
    <cfRule type="colorScale" priority="10">
      <colorScale>
        <cfvo type="formula" val="$S$6"/>
        <cfvo type="max"/>
        <color rgb="FF00B050"/>
        <color rgb="FFFFEF9C"/>
      </colorScale>
    </cfRule>
    <cfRule type="colorScale" priority="11">
      <colorScale>
        <cfvo type="min"/>
        <cfvo type="max"/>
        <color rgb="FF63BE7B"/>
        <color rgb="FFFFEF9C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13" operator="containsText" id="{CB329E68-B680-4420-84CA-2DFDE4704A7D}">
            <xm:f>NOT(ISERROR(SEARCH($V$8,L10)))</xm:f>
            <xm:f>$V$8</xm:f>
            <x14:dxf>
              <fill>
                <patternFill>
                  <bgColor rgb="FF00B050"/>
                </patternFill>
              </fill>
            </x14:dxf>
          </x14:cfRule>
          <xm:sqref>L10:L32 L653:L672 L736:L758 L119:L125</xm:sqref>
        </x14:conditionalFormatting>
        <x14:conditionalFormatting xmlns:xm="http://schemas.microsoft.com/office/excel/2006/main">
          <x14:cfRule type="containsText" priority="112" operator="containsText" id="{5150B872-83B0-4D1E-AA82-E063086A6BC6}">
            <xm:f>NOT(ISERROR(SEARCH($X$8,N10)))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N61 N653:N672 N736:N758 N10:N34 N119:N138</xm:sqref>
        </x14:conditionalFormatting>
        <x14:conditionalFormatting xmlns:xm="http://schemas.microsoft.com/office/excel/2006/main">
          <x14:cfRule type="containsText" priority="111" operator="containsText" id="{B77A9C81-15EC-4486-9270-357919059478}">
            <xm:f>NOT(ISERROR(SEARCH($W$8,M10)))</xm:f>
            <xm:f>$W$8</xm:f>
            <x14:dxf>
              <fill>
                <patternFill>
                  <bgColor rgb="FFFF0000"/>
                </patternFill>
              </fill>
            </x14:dxf>
          </x14:cfRule>
          <xm:sqref>M10:M32 M653:M672 M736:M758 M119:M137</xm:sqref>
        </x14:conditionalFormatting>
        <x14:conditionalFormatting xmlns:xm="http://schemas.microsoft.com/office/excel/2006/main">
          <x14:cfRule type="containsText" priority="109" operator="containsText" id="{E5399B72-03D3-40F3-98FB-464609289B5A}">
            <xm:f>NOT(ISERROR(SEARCH($U$8,K10)))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10" operator="containsText" id="{52773EF8-A2A1-4F0E-8149-161D4336BD0B}">
            <xm:f>NOT(ISERROR(SEARCH($W$8,K10)))</xm:f>
            <xm:f>$W$8</xm:f>
            <x14:dxf>
              <fill>
                <patternFill>
                  <bgColor rgb="FFFF0000"/>
                </patternFill>
              </fill>
            </x14:dxf>
          </x14:cfRule>
          <xm:sqref>K10:K32 K653:K672 K736:K758 K119:K125</xm:sqref>
        </x14:conditionalFormatting>
        <x14:conditionalFormatting xmlns:xm="http://schemas.microsoft.com/office/excel/2006/main">
          <x14:cfRule type="containsText" priority="77" operator="containsText" id="{B560A071-3212-4526-A90B-B723388DC9DC}">
            <xm:f>NOT(ISERROR(SEARCH($V$8,L140)))</xm:f>
            <xm:f>$V$8</xm:f>
            <x14:dxf>
              <fill>
                <patternFill>
                  <bgColor rgb="FF00B050"/>
                </patternFill>
              </fill>
            </x14:dxf>
          </x14:cfRule>
          <xm:sqref>L140:L168 L170:L186 L188:L233 L235:L257 L259:L283 L285:L297 L303:L330 L332:L349 L351:L360 L362:L389 L391:L413 L415:L428 L432:L461 L463:L486 L488:L521 L523:L554 L556:L574 L576:L595 L597:L613 L615:L651 L674:L694 L696:L718 L720:L734</xm:sqref>
        </x14:conditionalFormatting>
        <x14:conditionalFormatting xmlns:xm="http://schemas.microsoft.com/office/excel/2006/main">
          <x14:cfRule type="containsText" priority="76" operator="containsText" id="{01AA64E9-3714-4494-9409-A145BF3CF901}">
            <xm:f>NOT(ISERROR(SEARCH($X$8,N140)))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N140:N168 N170:N186 N188:N233 N235:N257 N259:N283 N285:N297 N303:N330 N332:N349 N351:N360 N362:N389 N391:N413 N415:N430 N432:N461 N463:N486 N488:N521 N523:N554 N556:N574 N576:N595 N597:N613 N615:N651 N674:N694 N696:N718 N720:N734</xm:sqref>
        </x14:conditionalFormatting>
        <x14:conditionalFormatting xmlns:xm="http://schemas.microsoft.com/office/excel/2006/main">
          <x14:cfRule type="containsText" priority="75" operator="containsText" id="{E17692C6-D113-4F88-BC8C-8958FAEB317A}">
            <xm:f>NOT(ISERROR(SEARCH($W$8,M140)))</xm:f>
            <xm:f>$W$8</xm:f>
            <x14:dxf>
              <fill>
                <patternFill>
                  <bgColor rgb="FFFF0000"/>
                </patternFill>
              </fill>
            </x14:dxf>
          </x14:cfRule>
          <xm:sqref>M140:M168 M170:M186 M188:M233 M235:M257 M259:M283 M285:M297 M303:M330 M332:M349 M351:M360 M362:M389 M391:M413 M415:M428 M432:M461 M463:M486 M488:M521 M523:M554 M556:M574 M576:M595 M597:M613 M615:M651 M674:M694 M696:M718 M720:M734</xm:sqref>
        </x14:conditionalFormatting>
        <x14:conditionalFormatting xmlns:xm="http://schemas.microsoft.com/office/excel/2006/main">
          <x14:cfRule type="containsText" priority="73" operator="containsText" id="{465BF82E-A9E7-4053-A2E5-E80BBAC7D988}">
            <xm:f>NOT(ISERROR(SEARCH($U$8,K140)))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74" operator="containsText" id="{4FF5D8F6-5406-474B-B6B9-D141EF9FD58C}">
            <xm:f>NOT(ISERROR(SEARCH($W$8,K140)))</xm:f>
            <xm:f>$W$8</xm:f>
            <x14:dxf>
              <fill>
                <patternFill>
                  <bgColor rgb="FFFF0000"/>
                </patternFill>
              </fill>
            </x14:dxf>
          </x14:cfRule>
          <xm:sqref>K140:K168 K170:K186 K188:K233 K235:K257 K259:K283 K285:K297 K303:K330 K332:K349 K351:K360 K362:K389 K391:K413 K415:K428 K432:K461 K463:K486 K488:K521 K523:K554 K556:K574 K576:K595 K597:K613 K615:K651 K674:K694 K696:K718 K720:K734</xm:sqref>
        </x14:conditionalFormatting>
        <x14:conditionalFormatting xmlns:xm="http://schemas.microsoft.com/office/excel/2006/main">
          <x14:cfRule type="containsText" priority="65" operator="containsText" id="{147CD598-F48F-4DCA-909D-F1A457649E18}">
            <xm:f>NOT(ISERROR(SEARCH($V$8,L36)))</xm:f>
            <xm:f>$V$8</xm:f>
            <x14:dxf>
              <fill>
                <patternFill>
                  <bgColor rgb="FF00B050"/>
                </patternFill>
              </fill>
            </x14:dxf>
          </x14:cfRule>
          <xm:sqref>L36:L60</xm:sqref>
        </x14:conditionalFormatting>
        <x14:conditionalFormatting xmlns:xm="http://schemas.microsoft.com/office/excel/2006/main">
          <x14:cfRule type="containsText" priority="64" operator="containsText" id="{A3481F9F-9D5F-4F23-B924-E77524590B34}">
            <xm:f>NOT(ISERROR(SEARCH($X$8,N36)))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N36:N60</xm:sqref>
        </x14:conditionalFormatting>
        <x14:conditionalFormatting xmlns:xm="http://schemas.microsoft.com/office/excel/2006/main">
          <x14:cfRule type="containsText" priority="63" operator="containsText" id="{ABCCF84D-4630-4E3E-AF7A-D54BDB2FDBF1}">
            <xm:f>NOT(ISERROR(SEARCH($W$8,M36)))</xm:f>
            <xm:f>$W$8</xm:f>
            <x14:dxf>
              <fill>
                <patternFill>
                  <bgColor rgb="FFFF0000"/>
                </patternFill>
              </fill>
            </x14:dxf>
          </x14:cfRule>
          <xm:sqref>M36:M60</xm:sqref>
        </x14:conditionalFormatting>
        <x14:conditionalFormatting xmlns:xm="http://schemas.microsoft.com/office/excel/2006/main">
          <x14:cfRule type="containsText" priority="61" operator="containsText" id="{4C966D20-021C-472D-BCDB-714D7FCB73AC}">
            <xm:f>NOT(ISERROR(SEARCH($U$8,K36)))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62" operator="containsText" id="{033168BC-706A-47DF-B096-AD385DCF42A7}">
            <xm:f>NOT(ISERROR(SEARCH($W$8,K36)))</xm:f>
            <xm:f>$W$8</xm:f>
            <x14:dxf>
              <fill>
                <patternFill>
                  <bgColor rgb="FFFF0000"/>
                </patternFill>
              </fill>
            </x14:dxf>
          </x14:cfRule>
          <xm:sqref>K36:K60</xm:sqref>
        </x14:conditionalFormatting>
        <x14:conditionalFormatting xmlns:xm="http://schemas.microsoft.com/office/excel/2006/main">
          <x14:cfRule type="containsText" priority="53" operator="containsText" id="{B7ADF56E-DAAE-43CC-96EF-90EB92E8A907}">
            <xm:f>NOT(ISERROR(SEARCH($V$8,L63)))</xm:f>
            <xm:f>$V$8</xm:f>
            <x14:dxf>
              <fill>
                <patternFill>
                  <bgColor rgb="FF00B050"/>
                </patternFill>
              </fill>
            </x14:dxf>
          </x14:cfRule>
          <xm:sqref>L63:L68</xm:sqref>
        </x14:conditionalFormatting>
        <x14:conditionalFormatting xmlns:xm="http://schemas.microsoft.com/office/excel/2006/main">
          <x14:cfRule type="containsText" priority="52" operator="containsText" id="{2C06C42D-1E04-431A-A294-4A0FFBCC8AB0}">
            <xm:f>NOT(ISERROR(SEARCH($X$8,N63)))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N63:N68</xm:sqref>
        </x14:conditionalFormatting>
        <x14:conditionalFormatting xmlns:xm="http://schemas.microsoft.com/office/excel/2006/main">
          <x14:cfRule type="containsText" priority="51" operator="containsText" id="{398FFE87-DFA4-4DD0-A3F3-2DF6FB8BA1DD}">
            <xm:f>NOT(ISERROR(SEARCH($W$8,M63)))</xm:f>
            <xm:f>$W$8</xm:f>
            <x14:dxf>
              <fill>
                <patternFill>
                  <bgColor rgb="FFFF0000"/>
                </patternFill>
              </fill>
            </x14:dxf>
          </x14:cfRule>
          <xm:sqref>M63:M68</xm:sqref>
        </x14:conditionalFormatting>
        <x14:conditionalFormatting xmlns:xm="http://schemas.microsoft.com/office/excel/2006/main">
          <x14:cfRule type="containsText" priority="49" operator="containsText" id="{215931DF-3BCF-4CDB-8DFA-7F7C5AFF3468}">
            <xm:f>NOT(ISERROR(SEARCH($U$8,K63)))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50" operator="containsText" id="{82CB1291-86E1-47DB-9042-63775BC9EF7D}">
            <xm:f>NOT(ISERROR(SEARCH($W$8,K63)))</xm:f>
            <xm:f>$W$8</xm:f>
            <x14:dxf>
              <fill>
                <patternFill>
                  <bgColor rgb="FFFF0000"/>
                </patternFill>
              </fill>
            </x14:dxf>
          </x14:cfRule>
          <xm:sqref>K63:K68</xm:sqref>
        </x14:conditionalFormatting>
        <x14:conditionalFormatting xmlns:xm="http://schemas.microsoft.com/office/excel/2006/main">
          <x14:cfRule type="containsText" priority="41" operator="containsText" id="{33CE4414-7F51-4C97-867A-327E8F2F7333}">
            <xm:f>NOT(ISERROR(SEARCH($V$8,L90)))</xm:f>
            <xm:f>$V$8</xm:f>
            <x14:dxf>
              <fill>
                <patternFill>
                  <bgColor rgb="FF00B050"/>
                </patternFill>
              </fill>
            </x14:dxf>
          </x14:cfRule>
          <xm:sqref>L90:L114</xm:sqref>
        </x14:conditionalFormatting>
        <x14:conditionalFormatting xmlns:xm="http://schemas.microsoft.com/office/excel/2006/main">
          <x14:cfRule type="containsText" priority="40" operator="containsText" id="{31399C41-16D9-4434-B3F8-8B3EA7F3594C}">
            <xm:f>NOT(ISERROR(SEARCH($X$8,N90)))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N90:N114</xm:sqref>
        </x14:conditionalFormatting>
        <x14:conditionalFormatting xmlns:xm="http://schemas.microsoft.com/office/excel/2006/main">
          <x14:cfRule type="containsText" priority="39" operator="containsText" id="{386B4FBA-E809-4486-A4CE-166293237FCA}">
            <xm:f>NOT(ISERROR(SEARCH($W$8,M90)))</xm:f>
            <xm:f>$W$8</xm:f>
            <x14:dxf>
              <fill>
                <patternFill>
                  <bgColor rgb="FFFF0000"/>
                </patternFill>
              </fill>
            </x14:dxf>
          </x14:cfRule>
          <xm:sqref>M90:M114</xm:sqref>
        </x14:conditionalFormatting>
        <x14:conditionalFormatting xmlns:xm="http://schemas.microsoft.com/office/excel/2006/main">
          <x14:cfRule type="containsText" priority="37" operator="containsText" id="{7089D9C5-5A47-46BC-99F9-306CD6AA032C}">
            <xm:f>NOT(ISERROR(SEARCH($U$8,K90)))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38" operator="containsText" id="{0ECD8D47-E016-415A-9E92-41718276D619}">
            <xm:f>NOT(ISERROR(SEARCH($W$8,K90)))</xm:f>
            <xm:f>$W$8</xm:f>
            <x14:dxf>
              <fill>
                <patternFill>
                  <bgColor rgb="FFFF0000"/>
                </patternFill>
              </fill>
            </x14:dxf>
          </x14:cfRule>
          <xm:sqref>K90:K114</xm:sqref>
        </x14:conditionalFormatting>
        <x14:conditionalFormatting xmlns:xm="http://schemas.microsoft.com/office/excel/2006/main">
          <x14:cfRule type="containsText" priority="17" operator="containsText" id="{3190833C-DE4F-41D4-B47C-7E716E91246C}">
            <xm:f>NOT(ISERROR(SEARCH($V$8,L9)))</xm:f>
            <xm:f>$V$8</xm:f>
            <x14:dxf>
              <fill>
                <patternFill>
                  <bgColor rgb="FF00B050"/>
                </patternFill>
              </fill>
            </x14:dxf>
          </x14:cfRule>
          <xm:sqref>L9</xm:sqref>
        </x14:conditionalFormatting>
        <x14:conditionalFormatting xmlns:xm="http://schemas.microsoft.com/office/excel/2006/main">
          <x14:cfRule type="containsText" priority="16" operator="containsText" id="{8CCBDEC4-CE14-40E6-A08F-FDB46D0459E2}">
            <xm:f>NOT(ISERROR(SEARCH($X$8,N9)))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N9</xm:sqref>
        </x14:conditionalFormatting>
        <x14:conditionalFormatting xmlns:xm="http://schemas.microsoft.com/office/excel/2006/main">
          <x14:cfRule type="containsText" priority="15" operator="containsText" id="{2CE5AD83-1D03-49A8-ACA6-4AD2FE794F0D}">
            <xm:f>NOT(ISERROR(SEARCH($W$8,M9)))</xm:f>
            <xm:f>$W$8</xm:f>
            <x14:dxf>
              <fill>
                <patternFill>
                  <bgColor rgb="FFFF0000"/>
                </patternFill>
              </fill>
            </x14:dxf>
          </x14:cfRule>
          <xm:sqref>M9</xm:sqref>
        </x14:conditionalFormatting>
        <x14:conditionalFormatting xmlns:xm="http://schemas.microsoft.com/office/excel/2006/main">
          <x14:cfRule type="containsText" priority="13" operator="containsText" id="{809B93B1-9543-4C46-9D7A-275FC5340BC5}">
            <xm:f>NOT(ISERROR(SEARCH($U$8,K9)))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14" operator="containsText" id="{117B8D2D-342A-4B11-8CA9-B69AB3D4810E}">
            <xm:f>NOT(ISERROR(SEARCH($W$8,K9)))</xm:f>
            <xm:f>$W$8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ontainsText" priority="5" operator="containsText" id="{FB74015F-4B3C-49C6-9E85-38CD56CA02BC}">
            <xm:f>NOT(ISERROR(SEARCH($V$8,L118)))</xm:f>
            <xm:f>$V$8</xm:f>
            <x14:dxf>
              <fill>
                <patternFill>
                  <bgColor rgb="FF00B050"/>
                </patternFill>
              </fill>
            </x14:dxf>
          </x14:cfRule>
          <xm:sqref>L118</xm:sqref>
        </x14:conditionalFormatting>
        <x14:conditionalFormatting xmlns:xm="http://schemas.microsoft.com/office/excel/2006/main">
          <x14:cfRule type="containsText" priority="4" operator="containsText" id="{836FA6C6-E123-4D1D-BFF1-9B077CD493C1}">
            <xm:f>NOT(ISERROR(SEARCH($X$8,N118)))</xm:f>
            <xm:f>$X$8</xm:f>
            <x14:dxf>
              <fill>
                <patternFill>
                  <bgColor theme="9" tint="-0.24994659260841701"/>
                </patternFill>
              </fill>
            </x14:dxf>
          </x14:cfRule>
          <xm:sqref>N118</xm:sqref>
        </x14:conditionalFormatting>
        <x14:conditionalFormatting xmlns:xm="http://schemas.microsoft.com/office/excel/2006/main">
          <x14:cfRule type="containsText" priority="3" operator="containsText" id="{480B5C9F-E1B9-4D43-8D68-1E208639ECA0}">
            <xm:f>NOT(ISERROR(SEARCH($W$8,M118)))</xm:f>
            <xm:f>$W$8</xm:f>
            <x14:dxf>
              <fill>
                <patternFill>
                  <bgColor rgb="FFFF0000"/>
                </patternFill>
              </fill>
            </x14:dxf>
          </x14:cfRule>
          <xm:sqref>M118</xm:sqref>
        </x14:conditionalFormatting>
        <x14:conditionalFormatting xmlns:xm="http://schemas.microsoft.com/office/excel/2006/main">
          <x14:cfRule type="containsText" priority="1" operator="containsText" id="{DD703A89-201E-4116-A491-63CF9DB8DD5A}">
            <xm:f>NOT(ISERROR(SEARCH($U$8,K118)))</xm:f>
            <xm:f>$U$8</xm:f>
            <x14:dxf>
              <fill>
                <patternFill>
                  <bgColor rgb="FFFFFF00"/>
                </patternFill>
              </fill>
            </x14:dxf>
          </x14:cfRule>
          <x14:cfRule type="containsText" priority="2" operator="containsText" id="{3923A68A-FB27-42DC-A35E-93BF03FF51D8}">
            <xm:f>NOT(ISERROR(SEARCH($W$8,K118)))</xm:f>
            <xm:f>$W$8</xm:f>
            <x14:dxf>
              <fill>
                <patternFill>
                  <bgColor rgb="FFFF0000"/>
                </patternFill>
              </fill>
            </x14:dxf>
          </x14:cfRule>
          <xm:sqref>K118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topLeftCell="R6" workbookViewId="0">
      <selection activeCell="AF14" sqref="AF14:AH38"/>
    </sheetView>
  </sheetViews>
  <sheetFormatPr defaultRowHeight="15" x14ac:dyDescent="0.25"/>
  <cols>
    <col min="1" max="1" width="0" hidden="1" customWidth="1"/>
    <col min="2" max="2" width="46" hidden="1" customWidth="1"/>
    <col min="3" max="13" width="0" hidden="1" customWidth="1"/>
    <col min="14" max="14" width="28.5703125" hidden="1" customWidth="1"/>
    <col min="15" max="17" width="0" hidden="1" customWidth="1"/>
    <col min="18" max="18" width="1.7109375" customWidth="1"/>
    <col min="19" max="19" width="1.28515625" customWidth="1"/>
    <col min="20" max="20" width="54" customWidth="1"/>
    <col min="21" max="24" width="0" hidden="1" customWidth="1"/>
    <col min="25" max="25" width="11.85546875" customWidth="1"/>
    <col min="26" max="26" width="0" hidden="1" customWidth="1"/>
    <col min="27" max="27" width="12.42578125" customWidth="1"/>
    <col min="28" max="28" width="0" hidden="1" customWidth="1"/>
    <col min="29" max="29" width="13.140625" customWidth="1"/>
    <col min="31" max="31" width="26.5703125" customWidth="1"/>
  </cols>
  <sheetData>
    <row r="1" spans="1:41" ht="15.75" hidden="1" thickBot="1" x14ac:dyDescent="0.3">
      <c r="D1" s="130"/>
      <c r="E1" s="225" t="s">
        <v>719</v>
      </c>
      <c r="F1" s="226"/>
      <c r="G1" s="227" t="s">
        <v>720</v>
      </c>
      <c r="H1" s="228"/>
      <c r="I1" s="227" t="s">
        <v>721</v>
      </c>
      <c r="J1" s="228"/>
      <c r="K1" s="223" t="s">
        <v>722</v>
      </c>
      <c r="L1" s="224"/>
    </row>
    <row r="2" spans="1:41" ht="15.75" hidden="1" thickBot="1" x14ac:dyDescent="0.3">
      <c r="C2" t="s">
        <v>723</v>
      </c>
    </row>
    <row r="3" spans="1:41" ht="105.75" hidden="1" thickBot="1" x14ac:dyDescent="0.3">
      <c r="A3" t="s">
        <v>724</v>
      </c>
      <c r="B3" t="s">
        <v>0</v>
      </c>
      <c r="C3" s="131" t="s">
        <v>725</v>
      </c>
      <c r="D3" s="132" t="s">
        <v>726</v>
      </c>
      <c r="E3" s="133" t="s">
        <v>727</v>
      </c>
      <c r="F3" s="133" t="s">
        <v>728</v>
      </c>
      <c r="G3" s="133" t="s">
        <v>729</v>
      </c>
      <c r="H3" s="133" t="s">
        <v>730</v>
      </c>
      <c r="I3" s="133" t="s">
        <v>731</v>
      </c>
      <c r="J3" s="133" t="s">
        <v>732</v>
      </c>
      <c r="K3" s="133" t="s">
        <v>733</v>
      </c>
      <c r="U3" s="130"/>
      <c r="V3" s="130"/>
      <c r="W3" s="225" t="s">
        <v>719</v>
      </c>
      <c r="X3" s="226"/>
      <c r="Y3" s="223" t="s">
        <v>720</v>
      </c>
      <c r="Z3" s="224"/>
      <c r="AA3" s="223" t="s">
        <v>721</v>
      </c>
      <c r="AB3" s="224"/>
      <c r="AC3" s="223" t="s">
        <v>722</v>
      </c>
      <c r="AD3" s="224"/>
    </row>
    <row r="4" spans="1:41" ht="15.75" thickBot="1" x14ac:dyDescent="0.3">
      <c r="A4" t="s">
        <v>734</v>
      </c>
      <c r="B4" t="s">
        <v>735</v>
      </c>
      <c r="C4" s="134">
        <v>23.278688524590162</v>
      </c>
      <c r="D4" s="135">
        <v>480</v>
      </c>
      <c r="E4" s="135">
        <v>692</v>
      </c>
      <c r="F4" s="135">
        <v>1947</v>
      </c>
      <c r="G4" s="135">
        <v>2130</v>
      </c>
      <c r="H4" s="135">
        <v>1996</v>
      </c>
      <c r="I4" s="136">
        <v>2173</v>
      </c>
      <c r="J4" s="135">
        <v>431</v>
      </c>
      <c r="K4" s="135">
        <v>649</v>
      </c>
      <c r="N4" s="106" t="s">
        <v>653</v>
      </c>
      <c r="O4" s="143">
        <f>G4</f>
        <v>2130</v>
      </c>
      <c r="P4" s="143">
        <f>I4</f>
        <v>2173</v>
      </c>
      <c r="Q4" s="143">
        <f>K4</f>
        <v>649</v>
      </c>
      <c r="U4" t="s">
        <v>723</v>
      </c>
    </row>
    <row r="5" spans="1:41" ht="75.75" thickBot="1" x14ac:dyDescent="0.3">
      <c r="B5" t="s">
        <v>736</v>
      </c>
      <c r="C5" s="137">
        <v>18.021857923497269</v>
      </c>
      <c r="D5" s="138">
        <v>358</v>
      </c>
      <c r="E5" s="138">
        <v>532</v>
      </c>
      <c r="F5" s="138">
        <v>1690</v>
      </c>
      <c r="G5" s="138">
        <v>1649</v>
      </c>
      <c r="H5" s="138">
        <v>1670</v>
      </c>
      <c r="I5" s="139">
        <v>1638</v>
      </c>
      <c r="J5" s="138">
        <v>378</v>
      </c>
      <c r="K5" s="138">
        <v>543</v>
      </c>
      <c r="N5" s="106" t="s">
        <v>654</v>
      </c>
      <c r="O5" s="143">
        <f>G5</f>
        <v>1649</v>
      </c>
      <c r="P5" s="143">
        <f>I5</f>
        <v>1638</v>
      </c>
      <c r="Q5" s="143">
        <f>K5</f>
        <v>543</v>
      </c>
      <c r="S5" t="s">
        <v>724</v>
      </c>
      <c r="T5" t="s">
        <v>0</v>
      </c>
      <c r="U5" s="131" t="s">
        <v>725</v>
      </c>
      <c r="V5" s="132" t="s">
        <v>726</v>
      </c>
      <c r="W5" s="132" t="s">
        <v>727</v>
      </c>
      <c r="X5" s="132" t="s">
        <v>728</v>
      </c>
      <c r="Y5" s="132" t="s">
        <v>729</v>
      </c>
      <c r="Z5" s="132" t="s">
        <v>730</v>
      </c>
      <c r="AA5" s="133" t="s">
        <v>731</v>
      </c>
      <c r="AB5" s="133" t="s">
        <v>732</v>
      </c>
      <c r="AC5" s="133" t="s">
        <v>733</v>
      </c>
    </row>
    <row r="6" spans="1:41" x14ac:dyDescent="0.25">
      <c r="B6" t="s">
        <v>737</v>
      </c>
      <c r="C6" s="137">
        <v>71.267759562841533</v>
      </c>
      <c r="D6" s="138">
        <v>1640</v>
      </c>
      <c r="E6" s="138">
        <v>2586</v>
      </c>
      <c r="F6" s="138">
        <v>5385</v>
      </c>
      <c r="G6" s="138">
        <v>6521</v>
      </c>
      <c r="H6" s="138">
        <v>5439</v>
      </c>
      <c r="I6" s="139">
        <v>6570</v>
      </c>
      <c r="J6" s="138">
        <v>1586</v>
      </c>
      <c r="K6" s="138">
        <v>2537</v>
      </c>
      <c r="N6" s="106" t="s">
        <v>655</v>
      </c>
      <c r="O6" s="143">
        <f>G7</f>
        <v>2052</v>
      </c>
      <c r="P6" s="143">
        <f>I7</f>
        <v>2095</v>
      </c>
      <c r="Q6" s="143">
        <f>K7</f>
        <v>1983</v>
      </c>
      <c r="S6" t="s">
        <v>734</v>
      </c>
      <c r="T6" s="129" t="s">
        <v>769</v>
      </c>
      <c r="U6" s="134">
        <v>32.153016983606562</v>
      </c>
      <c r="V6" s="135">
        <v>907</v>
      </c>
      <c r="W6" s="135">
        <v>760</v>
      </c>
      <c r="X6" s="135">
        <v>3278</v>
      </c>
      <c r="Y6" s="146">
        <v>2942.0010540000003</v>
      </c>
      <c r="Z6" s="146">
        <v>3541</v>
      </c>
      <c r="AA6" s="147">
        <v>3110.1587129999989</v>
      </c>
      <c r="AB6" s="146">
        <v>644</v>
      </c>
      <c r="AC6" s="146">
        <v>591.8423410000014</v>
      </c>
      <c r="AD6" s="129"/>
      <c r="AE6" s="106" t="s">
        <v>685</v>
      </c>
      <c r="AF6" s="143">
        <f>Y6</f>
        <v>2942.0010540000003</v>
      </c>
      <c r="AG6" s="143">
        <f>AA6</f>
        <v>3110.1587129999989</v>
      </c>
      <c r="AH6" s="143">
        <f>AC6</f>
        <v>591.8423410000014</v>
      </c>
      <c r="AI6" s="129"/>
      <c r="AJ6" s="129"/>
      <c r="AK6" s="129"/>
      <c r="AL6" s="129"/>
      <c r="AM6" s="129"/>
      <c r="AN6" s="129"/>
      <c r="AO6" s="129"/>
    </row>
    <row r="7" spans="1:41" x14ac:dyDescent="0.25">
      <c r="B7" t="s">
        <v>738</v>
      </c>
      <c r="C7" s="137">
        <v>22.42622950819672</v>
      </c>
      <c r="D7" s="138">
        <v>1736</v>
      </c>
      <c r="E7" s="138">
        <v>2026</v>
      </c>
      <c r="F7" s="138">
        <v>1531</v>
      </c>
      <c r="G7" s="138">
        <v>2052</v>
      </c>
      <c r="H7" s="138">
        <v>1564</v>
      </c>
      <c r="I7" s="139">
        <v>2095</v>
      </c>
      <c r="J7" s="138">
        <v>1703</v>
      </c>
      <c r="K7" s="138">
        <v>1983</v>
      </c>
      <c r="N7" s="106" t="s">
        <v>656</v>
      </c>
      <c r="O7" s="143">
        <f t="shared" ref="O7:O9" si="0">G8</f>
        <v>2024</v>
      </c>
      <c r="P7" s="143">
        <f t="shared" ref="P7:P9" si="1">I8</f>
        <v>1927</v>
      </c>
      <c r="Q7" s="143">
        <f t="shared" ref="Q7:Q9" si="2">K8</f>
        <v>690</v>
      </c>
      <c r="T7" s="129" t="s">
        <v>770</v>
      </c>
      <c r="U7" s="137">
        <v>61.886741989071041</v>
      </c>
      <c r="V7" s="138">
        <v>1259</v>
      </c>
      <c r="W7" s="138">
        <v>903</v>
      </c>
      <c r="X7" s="138">
        <v>6719</v>
      </c>
      <c r="Y7" s="148">
        <v>5662.6368920000004</v>
      </c>
      <c r="Z7" s="148">
        <v>6327</v>
      </c>
      <c r="AA7" s="149">
        <v>5072.5782210000007</v>
      </c>
      <c r="AB7" s="148">
        <v>1651</v>
      </c>
      <c r="AC7" s="148">
        <v>1493.0586709999998</v>
      </c>
      <c r="AD7" s="129"/>
      <c r="AE7" s="106" t="s">
        <v>686</v>
      </c>
      <c r="AF7" s="143">
        <f t="shared" ref="AF7:AF9" si="3">Y7</f>
        <v>5662.6368920000004</v>
      </c>
      <c r="AG7" s="143">
        <f t="shared" ref="AG7:AG9" si="4">AA7</f>
        <v>5072.5782210000007</v>
      </c>
      <c r="AH7" s="143">
        <f t="shared" ref="AH7:AH9" si="5">AC7</f>
        <v>1493.0586709999998</v>
      </c>
      <c r="AI7" s="129"/>
      <c r="AJ7" s="129"/>
      <c r="AK7" s="129"/>
      <c r="AL7" s="129"/>
      <c r="AM7" s="129"/>
      <c r="AN7" s="129"/>
      <c r="AO7" s="129"/>
    </row>
    <row r="8" spans="1:41" x14ac:dyDescent="0.25">
      <c r="B8" t="s">
        <v>739</v>
      </c>
      <c r="C8" s="137">
        <v>22.120218579234972</v>
      </c>
      <c r="D8" s="138">
        <v>375</v>
      </c>
      <c r="E8" s="138">
        <v>593</v>
      </c>
      <c r="F8" s="138">
        <v>1593</v>
      </c>
      <c r="G8" s="138">
        <v>2024</v>
      </c>
      <c r="H8" s="138">
        <v>1524</v>
      </c>
      <c r="I8" s="139">
        <v>1927</v>
      </c>
      <c r="J8" s="138">
        <v>444</v>
      </c>
      <c r="K8" s="138">
        <v>690</v>
      </c>
      <c r="N8" s="106" t="s">
        <v>657</v>
      </c>
      <c r="O8" s="143">
        <f t="shared" si="0"/>
        <v>1702</v>
      </c>
      <c r="P8" s="143">
        <f t="shared" si="1"/>
        <v>1568</v>
      </c>
      <c r="Q8" s="143">
        <f t="shared" si="2"/>
        <v>715</v>
      </c>
      <c r="T8" s="129" t="s">
        <v>771</v>
      </c>
      <c r="U8" s="137">
        <v>26.342152644808728</v>
      </c>
      <c r="V8" s="138">
        <v>383</v>
      </c>
      <c r="W8" s="138">
        <v>291</v>
      </c>
      <c r="X8" s="138">
        <v>3050</v>
      </c>
      <c r="Y8" s="148">
        <v>2410.3069669999986</v>
      </c>
      <c r="Z8" s="148">
        <v>2837</v>
      </c>
      <c r="AA8" s="149">
        <v>2167.3016439999992</v>
      </c>
      <c r="AB8" s="148">
        <v>596</v>
      </c>
      <c r="AC8" s="148">
        <v>534.00532299999941</v>
      </c>
      <c r="AD8" s="129"/>
      <c r="AE8" s="106" t="s">
        <v>687</v>
      </c>
      <c r="AF8" s="143">
        <f t="shared" si="3"/>
        <v>2410.3069669999986</v>
      </c>
      <c r="AG8" s="143">
        <f t="shared" si="4"/>
        <v>2167.3016439999992</v>
      </c>
      <c r="AH8" s="143">
        <f t="shared" si="5"/>
        <v>534.00532299999941</v>
      </c>
      <c r="AI8" s="129"/>
      <c r="AJ8" s="129"/>
      <c r="AK8" s="129"/>
      <c r="AL8" s="129"/>
      <c r="AM8" s="129"/>
      <c r="AN8" s="129"/>
      <c r="AO8" s="129"/>
    </row>
    <row r="9" spans="1:41" x14ac:dyDescent="0.25">
      <c r="B9" t="s">
        <v>740</v>
      </c>
      <c r="C9" s="137">
        <v>18.601092896174862</v>
      </c>
      <c r="D9" s="138">
        <v>485</v>
      </c>
      <c r="E9" s="138">
        <v>581</v>
      </c>
      <c r="F9" s="138">
        <v>1308</v>
      </c>
      <c r="G9" s="138">
        <v>1702</v>
      </c>
      <c r="H9" s="138">
        <v>1240</v>
      </c>
      <c r="I9" s="139">
        <v>1568</v>
      </c>
      <c r="J9" s="138">
        <v>553</v>
      </c>
      <c r="K9" s="138">
        <v>715</v>
      </c>
      <c r="N9" s="106" t="s">
        <v>658</v>
      </c>
      <c r="O9" s="143">
        <f t="shared" si="0"/>
        <v>2543</v>
      </c>
      <c r="P9" s="143">
        <f t="shared" si="1"/>
        <v>2388</v>
      </c>
      <c r="Q9" s="143">
        <f t="shared" si="2"/>
        <v>708</v>
      </c>
      <c r="T9" s="129" t="s">
        <v>772</v>
      </c>
      <c r="U9" s="137">
        <v>32.26826942076503</v>
      </c>
      <c r="V9" s="138">
        <v>654</v>
      </c>
      <c r="W9" s="138">
        <v>382</v>
      </c>
      <c r="X9" s="138">
        <v>3789</v>
      </c>
      <c r="Y9" s="148">
        <v>2952.5466520000004</v>
      </c>
      <c r="Z9" s="148">
        <v>3862</v>
      </c>
      <c r="AA9" s="149">
        <v>2820.6590579999997</v>
      </c>
      <c r="AB9" s="148">
        <v>581</v>
      </c>
      <c r="AC9" s="148">
        <v>513.88759400000072</v>
      </c>
      <c r="AD9" s="129"/>
      <c r="AE9" s="106" t="s">
        <v>688</v>
      </c>
      <c r="AF9" s="143">
        <f t="shared" si="3"/>
        <v>2952.5466520000004</v>
      </c>
      <c r="AG9" s="143">
        <f t="shared" si="4"/>
        <v>2820.6590579999997</v>
      </c>
      <c r="AH9" s="143">
        <f t="shared" si="5"/>
        <v>513.88759400000072</v>
      </c>
      <c r="AI9" s="129"/>
      <c r="AJ9" s="129"/>
      <c r="AK9" s="129"/>
      <c r="AL9" s="129"/>
      <c r="AM9" s="129"/>
      <c r="AN9" s="129"/>
      <c r="AO9" s="129"/>
    </row>
    <row r="10" spans="1:41" x14ac:dyDescent="0.25">
      <c r="B10" t="s">
        <v>741</v>
      </c>
      <c r="C10" s="137">
        <v>27.792349726775956</v>
      </c>
      <c r="D10" s="138">
        <v>371</v>
      </c>
      <c r="E10" s="138">
        <v>553</v>
      </c>
      <c r="F10" s="138">
        <v>2028</v>
      </c>
      <c r="G10" s="138">
        <v>2543</v>
      </c>
      <c r="H10" s="138">
        <v>1947</v>
      </c>
      <c r="I10" s="139">
        <v>2388</v>
      </c>
      <c r="J10" s="138">
        <v>452</v>
      </c>
      <c r="K10" s="138">
        <v>708</v>
      </c>
      <c r="N10" s="106" t="s">
        <v>659</v>
      </c>
      <c r="O10" s="143">
        <f>G6</f>
        <v>6521</v>
      </c>
      <c r="P10" s="143">
        <f>I6</f>
        <v>6570</v>
      </c>
      <c r="Q10" s="143">
        <f>K6</f>
        <v>2537</v>
      </c>
      <c r="T10" s="129" t="s">
        <v>773</v>
      </c>
      <c r="U10" s="137">
        <v>101.63082460109291</v>
      </c>
      <c r="V10" s="138">
        <v>10865</v>
      </c>
      <c r="W10" s="138">
        <v>10145</v>
      </c>
      <c r="X10" s="138">
        <v>10339</v>
      </c>
      <c r="Y10" s="148">
        <v>9299.220451000001</v>
      </c>
      <c r="Z10" s="148">
        <v>11647</v>
      </c>
      <c r="AA10" s="149">
        <v>10208.015120000002</v>
      </c>
      <c r="AB10" s="148">
        <v>9557</v>
      </c>
      <c r="AC10" s="148">
        <v>9236.2053309999992</v>
      </c>
      <c r="AD10" s="129"/>
      <c r="AE10" s="106" t="s">
        <v>689</v>
      </c>
      <c r="AF10" s="143">
        <f>Y11</f>
        <v>5954.9451599999993</v>
      </c>
      <c r="AG10" s="143">
        <f>AA11</f>
        <v>6022.3809569999976</v>
      </c>
      <c r="AH10" s="143">
        <f>AC11</f>
        <v>2242.5642030000017</v>
      </c>
      <c r="AI10" s="129"/>
      <c r="AJ10" s="129"/>
      <c r="AK10" s="129"/>
      <c r="AL10" s="129"/>
      <c r="AM10" s="129"/>
      <c r="AN10" s="129"/>
      <c r="AO10" s="129"/>
    </row>
    <row r="11" spans="1:41" x14ac:dyDescent="0.25">
      <c r="A11" t="s">
        <v>742</v>
      </c>
      <c r="B11" t="s">
        <v>743</v>
      </c>
      <c r="C11" s="137">
        <v>5.4535519125683063</v>
      </c>
      <c r="D11" s="138">
        <v>437</v>
      </c>
      <c r="E11" s="138">
        <v>435</v>
      </c>
      <c r="F11" s="138">
        <v>677</v>
      </c>
      <c r="G11" s="138">
        <v>499</v>
      </c>
      <c r="H11" s="138">
        <v>640</v>
      </c>
      <c r="I11" s="139">
        <v>466</v>
      </c>
      <c r="J11" s="138">
        <v>474</v>
      </c>
      <c r="K11" s="138">
        <v>468</v>
      </c>
      <c r="N11" t="s">
        <v>628</v>
      </c>
      <c r="O11" s="130">
        <f>G11</f>
        <v>499</v>
      </c>
      <c r="P11" s="130">
        <f>I11</f>
        <v>466</v>
      </c>
      <c r="Q11" s="130">
        <f>K11</f>
        <v>468</v>
      </c>
      <c r="T11" s="129" t="s">
        <v>774</v>
      </c>
      <c r="U11" s="137">
        <v>65.081367868852453</v>
      </c>
      <c r="V11" s="138">
        <v>2835</v>
      </c>
      <c r="W11" s="138">
        <v>2310</v>
      </c>
      <c r="X11" s="138">
        <v>7458</v>
      </c>
      <c r="Y11" s="148">
        <v>5954.9451599999993</v>
      </c>
      <c r="Z11" s="148">
        <v>7799</v>
      </c>
      <c r="AA11" s="149">
        <v>6022.3809569999976</v>
      </c>
      <c r="AB11" s="148">
        <v>2494</v>
      </c>
      <c r="AC11" s="148">
        <v>2242.5642030000017</v>
      </c>
      <c r="AD11" s="129"/>
      <c r="AE11" s="106" t="s">
        <v>690</v>
      </c>
      <c r="AF11" s="143">
        <f t="shared" ref="AF11:AF12" si="6">Y12</f>
        <v>4756.7409599999974</v>
      </c>
      <c r="AG11" s="143">
        <f t="shared" ref="AG11:AG12" si="7">AA12</f>
        <v>4562.1793039999975</v>
      </c>
      <c r="AH11" s="143">
        <f t="shared" ref="AH11:AH12" si="8">AC12</f>
        <v>1729.5616559999999</v>
      </c>
      <c r="AI11" s="129"/>
      <c r="AJ11" s="129"/>
      <c r="AK11" s="129"/>
      <c r="AL11" s="129"/>
      <c r="AM11" s="129"/>
      <c r="AN11" s="129"/>
      <c r="AO11" s="129"/>
    </row>
    <row r="12" spans="1:41" x14ac:dyDescent="0.25">
      <c r="B12" t="s">
        <v>744</v>
      </c>
      <c r="C12" s="137">
        <v>5.0928961748633883</v>
      </c>
      <c r="D12" s="138">
        <v>461</v>
      </c>
      <c r="E12" s="138">
        <v>329</v>
      </c>
      <c r="F12" s="138">
        <v>545</v>
      </c>
      <c r="G12" s="138">
        <v>466</v>
      </c>
      <c r="H12" s="138">
        <v>556</v>
      </c>
      <c r="I12" s="139">
        <v>482</v>
      </c>
      <c r="J12" s="138">
        <v>450</v>
      </c>
      <c r="K12" s="138">
        <v>313</v>
      </c>
      <c r="N12" t="s">
        <v>629</v>
      </c>
      <c r="O12" s="130">
        <f t="shared" ref="O12:O23" si="9">G12</f>
        <v>466</v>
      </c>
      <c r="P12" s="130">
        <f t="shared" ref="P12:P23" si="10">I12</f>
        <v>482</v>
      </c>
      <c r="Q12" s="130">
        <f t="shared" ref="Q12:Q23" si="11">K12</f>
        <v>313</v>
      </c>
      <c r="T12" s="129" t="s">
        <v>775</v>
      </c>
      <c r="U12" s="137">
        <v>51.986239999999974</v>
      </c>
      <c r="V12" s="138">
        <v>1937</v>
      </c>
      <c r="W12" s="138">
        <v>1535</v>
      </c>
      <c r="X12" s="138">
        <v>6148</v>
      </c>
      <c r="Y12" s="148">
        <v>4756.7409599999974</v>
      </c>
      <c r="Z12" s="148">
        <v>6221</v>
      </c>
      <c r="AA12" s="149">
        <v>4562.1793039999975</v>
      </c>
      <c r="AB12" s="148">
        <v>1864</v>
      </c>
      <c r="AC12" s="148">
        <v>1729.5616559999999</v>
      </c>
      <c r="AD12" s="129"/>
      <c r="AE12" s="106" t="s">
        <v>691</v>
      </c>
      <c r="AF12" s="143">
        <f t="shared" si="6"/>
        <v>4617.0955779999995</v>
      </c>
      <c r="AG12" s="143">
        <f t="shared" si="7"/>
        <v>4642.9783429999998</v>
      </c>
      <c r="AH12" s="143">
        <f t="shared" si="8"/>
        <v>724.11723499999971</v>
      </c>
      <c r="AI12" s="129"/>
      <c r="AJ12" s="129"/>
      <c r="AK12" s="129"/>
      <c r="AL12" s="129"/>
      <c r="AM12" s="129"/>
      <c r="AN12" s="129"/>
      <c r="AO12" s="129"/>
    </row>
    <row r="13" spans="1:41" x14ac:dyDescent="0.25">
      <c r="B13" t="s">
        <v>745</v>
      </c>
      <c r="C13" s="137">
        <v>37.73770491803279</v>
      </c>
      <c r="D13" s="138">
        <v>3227</v>
      </c>
      <c r="E13" s="138">
        <v>3031</v>
      </c>
      <c r="F13" s="138">
        <v>7252</v>
      </c>
      <c r="G13" s="138">
        <v>3453</v>
      </c>
      <c r="H13" s="138">
        <v>7680</v>
      </c>
      <c r="I13" s="139">
        <v>3891</v>
      </c>
      <c r="J13" s="138">
        <v>2799</v>
      </c>
      <c r="K13" s="138">
        <v>2593</v>
      </c>
      <c r="N13" t="s">
        <v>630</v>
      </c>
      <c r="O13" s="130">
        <f t="shared" si="9"/>
        <v>3453</v>
      </c>
      <c r="P13" s="130">
        <f t="shared" si="10"/>
        <v>3891</v>
      </c>
      <c r="Q13" s="130">
        <f t="shared" si="11"/>
        <v>2593</v>
      </c>
      <c r="T13" s="129" t="s">
        <v>776</v>
      </c>
      <c r="U13" s="137">
        <v>50.460060961748631</v>
      </c>
      <c r="V13" s="138">
        <v>1013</v>
      </c>
      <c r="W13" s="138">
        <v>750</v>
      </c>
      <c r="X13" s="138">
        <v>5383</v>
      </c>
      <c r="Y13" s="148">
        <v>4617.0955779999995</v>
      </c>
      <c r="Z13" s="148">
        <v>5567</v>
      </c>
      <c r="AA13" s="149">
        <v>4642.9783429999998</v>
      </c>
      <c r="AB13" s="148">
        <v>829</v>
      </c>
      <c r="AC13" s="148">
        <v>724.11723499999971</v>
      </c>
      <c r="AD13" s="129"/>
      <c r="AE13" s="106" t="s">
        <v>692</v>
      </c>
      <c r="AF13" s="143">
        <f>Y10</f>
        <v>9299.220451000001</v>
      </c>
      <c r="AG13" s="143">
        <f>AA10</f>
        <v>10208.015120000002</v>
      </c>
      <c r="AH13" s="143">
        <f>AC10</f>
        <v>9236.2053309999992</v>
      </c>
      <c r="AI13" s="129"/>
      <c r="AJ13" s="129"/>
      <c r="AK13" s="129"/>
      <c r="AL13" s="129"/>
      <c r="AM13" s="129"/>
      <c r="AN13" s="129"/>
      <c r="AO13" s="129"/>
    </row>
    <row r="14" spans="1:41" x14ac:dyDescent="0.25">
      <c r="B14" t="s">
        <v>746</v>
      </c>
      <c r="C14" s="137">
        <v>13.890710382513662</v>
      </c>
      <c r="D14" s="138">
        <v>2828</v>
      </c>
      <c r="E14" s="138">
        <v>1378</v>
      </c>
      <c r="F14" s="138">
        <v>1669</v>
      </c>
      <c r="G14" s="138">
        <v>1271</v>
      </c>
      <c r="H14" s="138">
        <v>1667</v>
      </c>
      <c r="I14" s="139">
        <v>1319</v>
      </c>
      <c r="J14" s="138">
        <v>2830</v>
      </c>
      <c r="K14" s="138">
        <v>1330</v>
      </c>
      <c r="N14" t="s">
        <v>631</v>
      </c>
      <c r="O14" s="130">
        <f t="shared" si="9"/>
        <v>1271</v>
      </c>
      <c r="P14" s="130">
        <f t="shared" si="10"/>
        <v>1319</v>
      </c>
      <c r="Q14" s="130">
        <f t="shared" si="11"/>
        <v>1330</v>
      </c>
      <c r="S14" t="s">
        <v>742</v>
      </c>
      <c r="T14" t="s">
        <v>777</v>
      </c>
      <c r="U14" s="137">
        <v>13.580375650273234</v>
      </c>
      <c r="V14" s="138">
        <v>546</v>
      </c>
      <c r="W14" s="138">
        <v>592</v>
      </c>
      <c r="X14" s="138">
        <v>1245</v>
      </c>
      <c r="Y14" s="138">
        <v>1242.6043720000009</v>
      </c>
      <c r="Z14" s="138">
        <v>1383</v>
      </c>
      <c r="AA14" s="144">
        <v>1353.3452510000006</v>
      </c>
      <c r="AB14" s="138">
        <v>408</v>
      </c>
      <c r="AC14" s="138">
        <v>481.25912100000028</v>
      </c>
      <c r="AE14" s="75" t="s">
        <v>660</v>
      </c>
      <c r="AF14" s="130">
        <f>Y14</f>
        <v>1242.6043720000009</v>
      </c>
      <c r="AG14" s="130">
        <f>AA14</f>
        <v>1353.3452510000006</v>
      </c>
      <c r="AH14" s="130">
        <f>AC14</f>
        <v>481.25912100000028</v>
      </c>
    </row>
    <row r="15" spans="1:41" x14ac:dyDescent="0.25">
      <c r="B15" t="s">
        <v>747</v>
      </c>
      <c r="C15" s="137">
        <v>6.3387978142076502</v>
      </c>
      <c r="D15" s="138">
        <v>490</v>
      </c>
      <c r="E15" s="138">
        <v>390</v>
      </c>
      <c r="F15" s="138">
        <v>682</v>
      </c>
      <c r="G15" s="138">
        <v>580</v>
      </c>
      <c r="H15" s="138">
        <v>703</v>
      </c>
      <c r="I15" s="139">
        <v>599</v>
      </c>
      <c r="J15" s="138">
        <v>469</v>
      </c>
      <c r="K15" s="138">
        <v>371</v>
      </c>
      <c r="N15" t="s">
        <v>632</v>
      </c>
      <c r="O15" s="130">
        <f t="shared" si="9"/>
        <v>580</v>
      </c>
      <c r="P15" s="130">
        <f t="shared" si="10"/>
        <v>599</v>
      </c>
      <c r="Q15" s="130">
        <f t="shared" si="11"/>
        <v>371</v>
      </c>
      <c r="T15" t="s">
        <v>778</v>
      </c>
      <c r="U15" s="137">
        <v>11.545352535519132</v>
      </c>
      <c r="V15" s="138">
        <v>318</v>
      </c>
      <c r="W15" s="138">
        <v>360</v>
      </c>
      <c r="X15" s="138">
        <v>1026</v>
      </c>
      <c r="Y15" s="138">
        <v>1056.3997570000006</v>
      </c>
      <c r="Z15" s="138">
        <v>1118</v>
      </c>
      <c r="AA15" s="144">
        <v>1156.9900989999999</v>
      </c>
      <c r="AB15" s="138">
        <v>226</v>
      </c>
      <c r="AC15" s="138">
        <v>259.40965800000072</v>
      </c>
      <c r="AE15" s="75" t="s">
        <v>661</v>
      </c>
      <c r="AF15" s="130">
        <f t="shared" ref="AF15:AF27" si="12">Y15</f>
        <v>1056.3997570000006</v>
      </c>
      <c r="AG15" s="130">
        <f t="shared" ref="AG15:AG27" si="13">AA15</f>
        <v>1156.9900989999999</v>
      </c>
      <c r="AH15" s="130">
        <f t="shared" ref="AH15:AH27" si="14">AC15</f>
        <v>259.40965800000072</v>
      </c>
    </row>
    <row r="16" spans="1:41" x14ac:dyDescent="0.25">
      <c r="B16" t="s">
        <v>748</v>
      </c>
      <c r="C16" s="137">
        <v>4.4480874316939891</v>
      </c>
      <c r="D16" s="138">
        <v>1031</v>
      </c>
      <c r="E16" s="138">
        <v>664</v>
      </c>
      <c r="F16" s="138">
        <v>562</v>
      </c>
      <c r="G16" s="138">
        <v>407</v>
      </c>
      <c r="H16" s="138">
        <v>638</v>
      </c>
      <c r="I16" s="139">
        <v>488</v>
      </c>
      <c r="J16" s="138">
        <v>955</v>
      </c>
      <c r="K16" s="138">
        <v>583</v>
      </c>
      <c r="N16" t="s">
        <v>633</v>
      </c>
      <c r="O16" s="130">
        <f t="shared" si="9"/>
        <v>407</v>
      </c>
      <c r="P16" s="130">
        <f t="shared" si="10"/>
        <v>488</v>
      </c>
      <c r="Q16" s="130">
        <f t="shared" si="11"/>
        <v>583</v>
      </c>
      <c r="T16" t="s">
        <v>779</v>
      </c>
      <c r="U16" s="137">
        <v>58.119093540983627</v>
      </c>
      <c r="V16" s="138">
        <v>2819</v>
      </c>
      <c r="W16" s="138">
        <v>2983</v>
      </c>
      <c r="X16" s="138">
        <v>5917</v>
      </c>
      <c r="Y16" s="138">
        <v>5317.8970590000017</v>
      </c>
      <c r="Z16" s="138">
        <v>5840</v>
      </c>
      <c r="AA16" s="144">
        <v>4973.0115819999955</v>
      </c>
      <c r="AB16" s="138">
        <v>2896</v>
      </c>
      <c r="AC16" s="138">
        <v>3327.8854770000071</v>
      </c>
      <c r="AE16" s="75" t="s">
        <v>662</v>
      </c>
      <c r="AF16" s="130">
        <f t="shared" si="12"/>
        <v>5317.8970590000017</v>
      </c>
      <c r="AG16" s="130">
        <f t="shared" si="13"/>
        <v>4973.0115819999955</v>
      </c>
      <c r="AH16" s="130">
        <f t="shared" si="14"/>
        <v>3327.8854770000071</v>
      </c>
    </row>
    <row r="17" spans="2:34" x14ac:dyDescent="0.25">
      <c r="B17" t="s">
        <v>749</v>
      </c>
      <c r="C17" s="137">
        <v>13.628415300546449</v>
      </c>
      <c r="D17" s="138">
        <v>2266</v>
      </c>
      <c r="E17" s="138">
        <v>2442</v>
      </c>
      <c r="F17" s="138">
        <v>1527</v>
      </c>
      <c r="G17" s="138">
        <v>1247</v>
      </c>
      <c r="H17" s="138">
        <v>1762</v>
      </c>
      <c r="I17" s="139">
        <v>1496</v>
      </c>
      <c r="J17" s="138">
        <v>2031</v>
      </c>
      <c r="K17" s="138">
        <v>2193</v>
      </c>
      <c r="N17" t="s">
        <v>634</v>
      </c>
      <c r="O17" s="130">
        <f t="shared" si="9"/>
        <v>1247</v>
      </c>
      <c r="P17" s="130">
        <f t="shared" si="10"/>
        <v>1496</v>
      </c>
      <c r="Q17" s="130">
        <f t="shared" si="11"/>
        <v>2193</v>
      </c>
      <c r="T17" t="s">
        <v>780</v>
      </c>
      <c r="U17" s="137">
        <v>33.967681508196698</v>
      </c>
      <c r="V17" s="138">
        <v>999</v>
      </c>
      <c r="W17" s="138">
        <v>1024</v>
      </c>
      <c r="X17" s="138">
        <v>3138</v>
      </c>
      <c r="Y17" s="138">
        <v>3108.042857999998</v>
      </c>
      <c r="Z17" s="138">
        <v>3214</v>
      </c>
      <c r="AA17" s="144">
        <v>3057.4813420000005</v>
      </c>
      <c r="AB17" s="138">
        <v>923</v>
      </c>
      <c r="AC17" s="138">
        <v>1074.5615159999975</v>
      </c>
      <c r="AE17" s="75" t="s">
        <v>663</v>
      </c>
      <c r="AF17" s="130">
        <f t="shared" si="12"/>
        <v>3108.042857999998</v>
      </c>
      <c r="AG17" s="130">
        <f t="shared" si="13"/>
        <v>3057.4813420000005</v>
      </c>
      <c r="AH17" s="130">
        <f t="shared" si="14"/>
        <v>1074.5615159999975</v>
      </c>
    </row>
    <row r="18" spans="2:34" x14ac:dyDescent="0.25">
      <c r="B18" t="s">
        <v>750</v>
      </c>
      <c r="C18" s="137">
        <v>7.442622950819672</v>
      </c>
      <c r="D18" s="138">
        <v>396</v>
      </c>
      <c r="E18" s="138">
        <v>302</v>
      </c>
      <c r="F18" s="138">
        <v>657</v>
      </c>
      <c r="G18" s="138">
        <v>681</v>
      </c>
      <c r="H18" s="138">
        <v>678</v>
      </c>
      <c r="I18" s="139">
        <v>699</v>
      </c>
      <c r="J18" s="138">
        <v>375</v>
      </c>
      <c r="K18" s="138">
        <v>284</v>
      </c>
      <c r="N18" t="s">
        <v>635</v>
      </c>
      <c r="O18" s="130">
        <f t="shared" si="9"/>
        <v>681</v>
      </c>
      <c r="P18" s="130">
        <f t="shared" si="10"/>
        <v>699</v>
      </c>
      <c r="Q18" s="130">
        <f t="shared" si="11"/>
        <v>284</v>
      </c>
      <c r="T18" t="s">
        <v>781</v>
      </c>
      <c r="U18" s="137">
        <v>27.661871978142077</v>
      </c>
      <c r="V18" s="138">
        <v>831</v>
      </c>
      <c r="W18" s="138">
        <v>955</v>
      </c>
      <c r="X18" s="138">
        <v>2556</v>
      </c>
      <c r="Y18" s="138">
        <v>2531.0612860000001</v>
      </c>
      <c r="Z18" s="138">
        <v>2645</v>
      </c>
      <c r="AA18" s="144">
        <v>2622.3589109999998</v>
      </c>
      <c r="AB18" s="138">
        <v>742</v>
      </c>
      <c r="AC18" s="138">
        <v>863.7023750000003</v>
      </c>
      <c r="AE18" s="75" t="s">
        <v>664</v>
      </c>
      <c r="AF18" s="130">
        <f t="shared" si="12"/>
        <v>2531.0612860000001</v>
      </c>
      <c r="AG18" s="130">
        <f t="shared" si="13"/>
        <v>2622.3589109999998</v>
      </c>
      <c r="AH18" s="130">
        <f t="shared" si="14"/>
        <v>863.7023750000003</v>
      </c>
    </row>
    <row r="19" spans="2:34" x14ac:dyDescent="0.25">
      <c r="B19" t="s">
        <v>751</v>
      </c>
      <c r="C19" s="137">
        <v>16.404371584699454</v>
      </c>
      <c r="D19" s="138">
        <v>1451</v>
      </c>
      <c r="E19" s="138">
        <v>1415</v>
      </c>
      <c r="F19" s="138">
        <v>2273</v>
      </c>
      <c r="G19" s="138">
        <v>1501</v>
      </c>
      <c r="H19" s="138">
        <v>2146</v>
      </c>
      <c r="I19" s="139">
        <v>1503</v>
      </c>
      <c r="J19" s="138">
        <v>1578</v>
      </c>
      <c r="K19" s="138">
        <v>1413</v>
      </c>
      <c r="N19" t="s">
        <v>636</v>
      </c>
      <c r="O19" s="130">
        <f t="shared" si="9"/>
        <v>1501</v>
      </c>
      <c r="P19" s="130">
        <f t="shared" si="10"/>
        <v>1503</v>
      </c>
      <c r="Q19" s="130">
        <f t="shared" si="11"/>
        <v>1413</v>
      </c>
      <c r="T19" t="s">
        <v>782</v>
      </c>
      <c r="U19" s="137">
        <v>7.4497385355191277</v>
      </c>
      <c r="V19" s="138">
        <v>890</v>
      </c>
      <c r="W19" s="138">
        <v>1066</v>
      </c>
      <c r="X19" s="138">
        <v>824</v>
      </c>
      <c r="Y19" s="138">
        <v>681.65107600000022</v>
      </c>
      <c r="Z19" s="138">
        <v>969</v>
      </c>
      <c r="AA19" s="144">
        <v>778.37169700000015</v>
      </c>
      <c r="AB19" s="138">
        <v>745</v>
      </c>
      <c r="AC19" s="138">
        <v>969.27937899999995</v>
      </c>
      <c r="AE19" s="75" t="s">
        <v>665</v>
      </c>
      <c r="AF19" s="130">
        <f t="shared" si="12"/>
        <v>681.65107600000022</v>
      </c>
      <c r="AG19" s="130">
        <f t="shared" si="13"/>
        <v>778.37169700000015</v>
      </c>
      <c r="AH19" s="130">
        <f t="shared" si="14"/>
        <v>969.27937899999995</v>
      </c>
    </row>
    <row r="20" spans="2:34" x14ac:dyDescent="0.25">
      <c r="B20" t="s">
        <v>752</v>
      </c>
      <c r="C20" s="137">
        <v>4.7978142076502737</v>
      </c>
      <c r="D20" s="138">
        <v>425</v>
      </c>
      <c r="E20" s="138">
        <v>343</v>
      </c>
      <c r="F20" s="138">
        <v>529</v>
      </c>
      <c r="G20" s="138">
        <v>439</v>
      </c>
      <c r="H20" s="138">
        <v>572</v>
      </c>
      <c r="I20" s="139">
        <v>476</v>
      </c>
      <c r="J20" s="138">
        <v>382</v>
      </c>
      <c r="K20" s="138">
        <v>306</v>
      </c>
      <c r="N20" t="s">
        <v>637</v>
      </c>
      <c r="O20" s="130">
        <f t="shared" si="9"/>
        <v>439</v>
      </c>
      <c r="P20" s="130">
        <f t="shared" si="10"/>
        <v>476</v>
      </c>
      <c r="Q20" s="130">
        <f t="shared" si="11"/>
        <v>306</v>
      </c>
      <c r="T20" t="s">
        <v>783</v>
      </c>
      <c r="U20" s="137">
        <v>23.063190775956301</v>
      </c>
      <c r="V20" s="138">
        <v>1111</v>
      </c>
      <c r="W20" s="138">
        <v>1347</v>
      </c>
      <c r="X20" s="138">
        <v>2364</v>
      </c>
      <c r="Y20" s="138">
        <v>2110.2819560000016</v>
      </c>
      <c r="Z20" s="138">
        <v>2373</v>
      </c>
      <c r="AA20" s="144">
        <v>2196.1859030000014</v>
      </c>
      <c r="AB20" s="138">
        <v>1102</v>
      </c>
      <c r="AC20" s="138">
        <v>1261.0960530000002</v>
      </c>
      <c r="AE20" s="75" t="s">
        <v>666</v>
      </c>
      <c r="AF20" s="130">
        <f t="shared" si="12"/>
        <v>2110.2819560000016</v>
      </c>
      <c r="AG20" s="130">
        <f t="shared" si="13"/>
        <v>2196.1859030000014</v>
      </c>
      <c r="AH20" s="130">
        <f t="shared" si="14"/>
        <v>1261.0960530000002</v>
      </c>
    </row>
    <row r="21" spans="2:34" x14ac:dyDescent="0.25">
      <c r="B21" t="s">
        <v>753</v>
      </c>
      <c r="C21" s="137">
        <v>5.2240437158469941</v>
      </c>
      <c r="D21" s="138">
        <v>405</v>
      </c>
      <c r="E21" s="138">
        <v>242</v>
      </c>
      <c r="F21" s="138">
        <v>513</v>
      </c>
      <c r="G21" s="138">
        <v>478</v>
      </c>
      <c r="H21" s="138">
        <v>552</v>
      </c>
      <c r="I21" s="139">
        <v>524</v>
      </c>
      <c r="J21" s="138">
        <v>366</v>
      </c>
      <c r="K21" s="138">
        <v>196</v>
      </c>
      <c r="N21" t="s">
        <v>638</v>
      </c>
      <c r="O21" s="130">
        <f t="shared" si="9"/>
        <v>478</v>
      </c>
      <c r="P21" s="130">
        <f t="shared" si="10"/>
        <v>524</v>
      </c>
      <c r="Q21" s="130">
        <f t="shared" si="11"/>
        <v>196</v>
      </c>
      <c r="T21" t="s">
        <v>784</v>
      </c>
      <c r="U21" s="137">
        <v>10.203280754098362</v>
      </c>
      <c r="V21" s="138">
        <v>242</v>
      </c>
      <c r="W21" s="138">
        <v>259</v>
      </c>
      <c r="X21" s="138">
        <v>981</v>
      </c>
      <c r="Y21" s="138">
        <v>933.60018900000011</v>
      </c>
      <c r="Z21" s="138">
        <v>1034</v>
      </c>
      <c r="AA21" s="144">
        <v>1002.9381519999998</v>
      </c>
      <c r="AB21" s="138">
        <v>189</v>
      </c>
      <c r="AC21" s="138">
        <v>189.6620370000004</v>
      </c>
      <c r="AE21" s="75" t="s">
        <v>667</v>
      </c>
      <c r="AF21" s="130">
        <f t="shared" si="12"/>
        <v>933.60018900000011</v>
      </c>
      <c r="AG21" s="130">
        <f t="shared" si="13"/>
        <v>1002.9381519999998</v>
      </c>
      <c r="AH21" s="130">
        <f t="shared" si="14"/>
        <v>189.6620370000004</v>
      </c>
    </row>
    <row r="22" spans="2:34" x14ac:dyDescent="0.25">
      <c r="B22" t="s">
        <v>754</v>
      </c>
      <c r="C22" s="137">
        <v>14.327868852459016</v>
      </c>
      <c r="D22" s="138">
        <v>1149</v>
      </c>
      <c r="E22" s="138">
        <v>1349</v>
      </c>
      <c r="F22" s="138">
        <v>1473</v>
      </c>
      <c r="G22" s="138">
        <v>1311</v>
      </c>
      <c r="H22" s="138">
        <v>1554</v>
      </c>
      <c r="I22" s="139">
        <v>1427</v>
      </c>
      <c r="J22" s="138">
        <v>1068</v>
      </c>
      <c r="K22" s="138">
        <v>1233</v>
      </c>
      <c r="N22" t="s">
        <v>639</v>
      </c>
      <c r="O22" s="130">
        <f t="shared" si="9"/>
        <v>1311</v>
      </c>
      <c r="P22" s="130">
        <f t="shared" si="10"/>
        <v>1427</v>
      </c>
      <c r="Q22" s="130">
        <f t="shared" si="11"/>
        <v>1233</v>
      </c>
      <c r="T22" t="s">
        <v>785</v>
      </c>
      <c r="U22" s="137">
        <v>23.373091967213146</v>
      </c>
      <c r="V22" s="138">
        <v>1487</v>
      </c>
      <c r="W22" s="138">
        <v>1488</v>
      </c>
      <c r="X22" s="138">
        <v>2456</v>
      </c>
      <c r="Y22" s="138">
        <v>2138.637915000003</v>
      </c>
      <c r="Z22" s="138">
        <v>2580</v>
      </c>
      <c r="AA22" s="144">
        <v>2096.2625470000003</v>
      </c>
      <c r="AB22" s="138">
        <v>1363</v>
      </c>
      <c r="AC22" s="138">
        <v>1530.3753680000027</v>
      </c>
      <c r="AE22" s="75" t="s">
        <v>668</v>
      </c>
      <c r="AF22" s="130">
        <f t="shared" si="12"/>
        <v>2138.637915000003</v>
      </c>
      <c r="AG22" s="130">
        <f t="shared" si="13"/>
        <v>2096.2625470000003</v>
      </c>
      <c r="AH22" s="130">
        <f t="shared" si="14"/>
        <v>1530.3753680000027</v>
      </c>
    </row>
    <row r="23" spans="2:34" x14ac:dyDescent="0.25">
      <c r="B23" t="s">
        <v>755</v>
      </c>
      <c r="C23" s="137">
        <v>5.6612021857923498</v>
      </c>
      <c r="D23" s="138">
        <v>489</v>
      </c>
      <c r="E23" s="138">
        <v>436</v>
      </c>
      <c r="F23" s="138">
        <v>653</v>
      </c>
      <c r="G23" s="138">
        <v>518</v>
      </c>
      <c r="H23" s="138">
        <v>731</v>
      </c>
      <c r="I23" s="139">
        <v>565</v>
      </c>
      <c r="J23" s="138">
        <v>411</v>
      </c>
      <c r="K23" s="138">
        <v>389</v>
      </c>
      <c r="N23" t="s">
        <v>640</v>
      </c>
      <c r="O23" s="130">
        <f t="shared" si="9"/>
        <v>518</v>
      </c>
      <c r="P23" s="130">
        <f t="shared" si="10"/>
        <v>565</v>
      </c>
      <c r="Q23" s="130">
        <f t="shared" si="11"/>
        <v>389</v>
      </c>
      <c r="T23" t="s">
        <v>786</v>
      </c>
      <c r="U23" s="137">
        <v>13.815816852459012</v>
      </c>
      <c r="V23" s="138">
        <v>434</v>
      </c>
      <c r="W23" s="138">
        <v>522</v>
      </c>
      <c r="X23" s="138">
        <v>1445</v>
      </c>
      <c r="Y23" s="138">
        <v>1264.1472419999996</v>
      </c>
      <c r="Z23" s="138">
        <v>1347</v>
      </c>
      <c r="AA23" s="144">
        <v>1127.0519599999998</v>
      </c>
      <c r="AB23" s="138">
        <v>532</v>
      </c>
      <c r="AC23" s="138">
        <v>659.09528199999977</v>
      </c>
      <c r="AE23" s="75" t="s">
        <v>669</v>
      </c>
      <c r="AF23" s="130">
        <f t="shared" si="12"/>
        <v>1264.1472419999996</v>
      </c>
      <c r="AG23" s="130">
        <f t="shared" si="13"/>
        <v>1127.0519599999998</v>
      </c>
      <c r="AH23" s="130">
        <f t="shared" si="14"/>
        <v>659.09528199999977</v>
      </c>
    </row>
    <row r="24" spans="2:34" x14ac:dyDescent="0.25">
      <c r="B24" t="s">
        <v>756</v>
      </c>
      <c r="C24" s="137">
        <v>77.387978142076506</v>
      </c>
      <c r="D24" s="138">
        <v>6798</v>
      </c>
      <c r="E24" s="138">
        <v>6184</v>
      </c>
      <c r="F24" s="138">
        <v>10672</v>
      </c>
      <c r="G24" s="138">
        <v>7081</v>
      </c>
      <c r="H24" s="138">
        <v>10697</v>
      </c>
      <c r="I24" s="139">
        <v>7819</v>
      </c>
      <c r="J24" s="138">
        <v>6773</v>
      </c>
      <c r="K24" s="138">
        <v>5446</v>
      </c>
      <c r="N24" t="s">
        <v>641</v>
      </c>
      <c r="O24" s="130">
        <f>G25</f>
        <v>1483</v>
      </c>
      <c r="P24" s="130">
        <f>I25</f>
        <v>1577</v>
      </c>
      <c r="Q24" s="130">
        <f>K25</f>
        <v>1427</v>
      </c>
      <c r="T24" t="s">
        <v>787</v>
      </c>
      <c r="U24" s="137">
        <v>20.571775049180335</v>
      </c>
      <c r="V24" s="138">
        <v>550</v>
      </c>
      <c r="W24" s="138">
        <v>623</v>
      </c>
      <c r="X24" s="138">
        <v>1747</v>
      </c>
      <c r="Y24" s="138">
        <v>1882.3174170000007</v>
      </c>
      <c r="Z24" s="138">
        <v>1639</v>
      </c>
      <c r="AA24" s="144">
        <v>1770.2523630000007</v>
      </c>
      <c r="AB24" s="138">
        <v>658</v>
      </c>
      <c r="AC24" s="138">
        <v>735.06505399999992</v>
      </c>
      <c r="AE24" s="75" t="s">
        <v>670</v>
      </c>
      <c r="AF24" s="130">
        <f t="shared" si="12"/>
        <v>1882.3174170000007</v>
      </c>
      <c r="AG24" s="130">
        <f t="shared" si="13"/>
        <v>1770.2523630000007</v>
      </c>
      <c r="AH24" s="130">
        <f t="shared" si="14"/>
        <v>735.06505399999992</v>
      </c>
    </row>
    <row r="25" spans="2:34" x14ac:dyDescent="0.25">
      <c r="B25" t="s">
        <v>757</v>
      </c>
      <c r="C25" s="137">
        <v>16.207650273224044</v>
      </c>
      <c r="D25" s="138">
        <v>1226</v>
      </c>
      <c r="E25" s="138">
        <v>1521</v>
      </c>
      <c r="F25" s="138">
        <v>1752</v>
      </c>
      <c r="G25" s="138">
        <v>1483</v>
      </c>
      <c r="H25" s="138">
        <v>1836</v>
      </c>
      <c r="I25" s="139">
        <v>1577</v>
      </c>
      <c r="J25" s="138">
        <v>1142</v>
      </c>
      <c r="K25" s="138">
        <v>1427</v>
      </c>
      <c r="N25" t="s">
        <v>642</v>
      </c>
      <c r="O25" s="130">
        <f t="shared" ref="O25:O34" si="15">G26</f>
        <v>759</v>
      </c>
      <c r="P25" s="130">
        <f t="shared" ref="P25:P34" si="16">I26</f>
        <v>873</v>
      </c>
      <c r="Q25" s="130">
        <f t="shared" ref="Q25:Q34" si="17">K26</f>
        <v>638</v>
      </c>
      <c r="T25" t="s">
        <v>788</v>
      </c>
      <c r="U25" s="137">
        <v>35.986740524590161</v>
      </c>
      <c r="V25" s="138">
        <v>1202</v>
      </c>
      <c r="W25" s="138">
        <v>1453</v>
      </c>
      <c r="X25" s="138">
        <v>3200</v>
      </c>
      <c r="Y25" s="138">
        <v>3292.7867579999997</v>
      </c>
      <c r="Z25" s="138">
        <v>3115</v>
      </c>
      <c r="AA25" s="144">
        <v>3100.257966000001</v>
      </c>
      <c r="AB25" s="138">
        <v>1287</v>
      </c>
      <c r="AC25" s="138">
        <v>1645.5287919999992</v>
      </c>
      <c r="AE25" s="75" t="s">
        <v>671</v>
      </c>
      <c r="AF25" s="130">
        <f t="shared" si="12"/>
        <v>3292.7867579999997</v>
      </c>
      <c r="AG25" s="130">
        <f t="shared" si="13"/>
        <v>3100.257966000001</v>
      </c>
      <c r="AH25" s="130">
        <f t="shared" si="14"/>
        <v>1645.5287919999992</v>
      </c>
    </row>
    <row r="26" spans="2:34" x14ac:dyDescent="0.25">
      <c r="B26" t="s">
        <v>758</v>
      </c>
      <c r="C26" s="137">
        <v>8.2950819672131146</v>
      </c>
      <c r="D26" s="138">
        <v>656</v>
      </c>
      <c r="E26" s="138">
        <v>752</v>
      </c>
      <c r="F26" s="138">
        <v>1107</v>
      </c>
      <c r="G26" s="138">
        <v>759</v>
      </c>
      <c r="H26" s="138">
        <v>1152</v>
      </c>
      <c r="I26" s="139">
        <v>873</v>
      </c>
      <c r="J26" s="138">
        <v>611</v>
      </c>
      <c r="K26" s="138">
        <v>638</v>
      </c>
      <c r="N26" t="s">
        <v>643</v>
      </c>
      <c r="O26" s="130">
        <f t="shared" si="15"/>
        <v>455</v>
      </c>
      <c r="P26" s="130">
        <f t="shared" si="16"/>
        <v>479</v>
      </c>
      <c r="Q26" s="130">
        <f t="shared" si="17"/>
        <v>390</v>
      </c>
      <c r="T26" t="s">
        <v>789</v>
      </c>
      <c r="U26" s="137">
        <v>22.654232819672135</v>
      </c>
      <c r="V26" s="138">
        <v>1071</v>
      </c>
      <c r="W26" s="138">
        <v>1346</v>
      </c>
      <c r="X26" s="138">
        <v>2009</v>
      </c>
      <c r="Y26" s="138">
        <v>2072.8623030000003</v>
      </c>
      <c r="Z26" s="138">
        <v>2281</v>
      </c>
      <c r="AA26" s="144">
        <v>2373.593025000001</v>
      </c>
      <c r="AB26" s="138">
        <v>799</v>
      </c>
      <c r="AC26" s="138">
        <v>1045.2692779999993</v>
      </c>
      <c r="AE26" s="75" t="s">
        <v>672</v>
      </c>
      <c r="AF26" s="130">
        <f t="shared" si="12"/>
        <v>2072.8623030000003</v>
      </c>
      <c r="AG26" s="130">
        <f t="shared" si="13"/>
        <v>2373.593025000001</v>
      </c>
      <c r="AH26" s="130">
        <f t="shared" si="14"/>
        <v>1045.2692779999993</v>
      </c>
    </row>
    <row r="27" spans="2:34" x14ac:dyDescent="0.25">
      <c r="B27" t="s">
        <v>759</v>
      </c>
      <c r="C27" s="137">
        <v>4.972677595628415</v>
      </c>
      <c r="D27" s="138">
        <v>448</v>
      </c>
      <c r="E27" s="138">
        <v>414</v>
      </c>
      <c r="F27" s="138">
        <v>494</v>
      </c>
      <c r="G27" s="138">
        <v>455</v>
      </c>
      <c r="H27" s="138">
        <v>521</v>
      </c>
      <c r="I27" s="139">
        <v>479</v>
      </c>
      <c r="J27" s="138">
        <v>421</v>
      </c>
      <c r="K27" s="138">
        <v>390</v>
      </c>
      <c r="N27" t="s">
        <v>644</v>
      </c>
      <c r="O27" s="130">
        <f t="shared" si="15"/>
        <v>607</v>
      </c>
      <c r="P27" s="130">
        <f t="shared" si="16"/>
        <v>622</v>
      </c>
      <c r="Q27" s="130">
        <f t="shared" si="17"/>
        <v>487</v>
      </c>
      <c r="T27" t="s">
        <v>790</v>
      </c>
      <c r="U27" s="137">
        <v>32.290432939890742</v>
      </c>
      <c r="V27" s="138">
        <v>2066</v>
      </c>
      <c r="W27" s="138">
        <v>2423</v>
      </c>
      <c r="X27" s="138">
        <v>3642</v>
      </c>
      <c r="Y27" s="138">
        <v>2954.5746140000028</v>
      </c>
      <c r="Z27" s="138">
        <v>3860</v>
      </c>
      <c r="AA27" s="144">
        <v>3215.9385230000016</v>
      </c>
      <c r="AB27" s="138">
        <v>1848</v>
      </c>
      <c r="AC27" s="138">
        <v>2161.6360910000012</v>
      </c>
      <c r="AE27" s="75" t="s">
        <v>673</v>
      </c>
      <c r="AF27" s="130">
        <f t="shared" si="12"/>
        <v>2954.5746140000028</v>
      </c>
      <c r="AG27" s="130">
        <f t="shared" si="13"/>
        <v>3215.9385230000016</v>
      </c>
      <c r="AH27" s="130">
        <f t="shared" si="14"/>
        <v>2161.6360910000012</v>
      </c>
    </row>
    <row r="28" spans="2:34" x14ac:dyDescent="0.25">
      <c r="B28" t="s">
        <v>760</v>
      </c>
      <c r="C28" s="137">
        <v>6.6338797814207648</v>
      </c>
      <c r="D28" s="138">
        <v>482</v>
      </c>
      <c r="E28" s="138">
        <v>502</v>
      </c>
      <c r="F28" s="138">
        <v>647</v>
      </c>
      <c r="G28" s="138">
        <v>607</v>
      </c>
      <c r="H28" s="138">
        <v>655</v>
      </c>
      <c r="I28" s="139">
        <v>622</v>
      </c>
      <c r="J28" s="138">
        <v>474</v>
      </c>
      <c r="K28" s="138">
        <v>487</v>
      </c>
      <c r="N28" t="s">
        <v>645</v>
      </c>
      <c r="O28" s="130">
        <f t="shared" si="15"/>
        <v>340</v>
      </c>
      <c r="P28" s="130">
        <f t="shared" si="16"/>
        <v>393</v>
      </c>
      <c r="Q28" s="130">
        <f t="shared" si="17"/>
        <v>302</v>
      </c>
      <c r="T28" t="s">
        <v>791</v>
      </c>
      <c r="U28" s="137">
        <v>102.59031522404371</v>
      </c>
      <c r="V28" s="138">
        <v>21271</v>
      </c>
      <c r="W28" s="138">
        <v>25029</v>
      </c>
      <c r="X28" s="138">
        <v>9333</v>
      </c>
      <c r="Y28" s="138">
        <v>9387.0138429999988</v>
      </c>
      <c r="Z28" s="138">
        <v>7403</v>
      </c>
      <c r="AA28" s="144">
        <v>6753.4443689999971</v>
      </c>
      <c r="AB28" s="138">
        <v>23201</v>
      </c>
      <c r="AC28" s="138">
        <v>27662.569474000004</v>
      </c>
      <c r="AE28" s="75" t="s">
        <v>674</v>
      </c>
      <c r="AF28" s="130">
        <f>Y29</f>
        <v>1138.9195530000009</v>
      </c>
      <c r="AG28" s="130">
        <f>AA29</f>
        <v>1217.8953729999998</v>
      </c>
      <c r="AH28" s="130">
        <f>AC29</f>
        <v>553.02418000000102</v>
      </c>
    </row>
    <row r="29" spans="2:34" x14ac:dyDescent="0.25">
      <c r="B29" t="s">
        <v>761</v>
      </c>
      <c r="C29" s="137">
        <v>3.7158469945355193</v>
      </c>
      <c r="D29" s="138">
        <v>473</v>
      </c>
      <c r="E29" s="138">
        <v>355</v>
      </c>
      <c r="F29" s="138">
        <v>407</v>
      </c>
      <c r="G29" s="138">
        <v>340</v>
      </c>
      <c r="H29" s="138">
        <v>455</v>
      </c>
      <c r="I29" s="139">
        <v>393</v>
      </c>
      <c r="J29" s="138">
        <v>425</v>
      </c>
      <c r="K29" s="138">
        <v>302</v>
      </c>
      <c r="N29" t="s">
        <v>646</v>
      </c>
      <c r="O29" s="130">
        <f t="shared" si="15"/>
        <v>2108</v>
      </c>
      <c r="P29" s="130">
        <f t="shared" si="16"/>
        <v>2302</v>
      </c>
      <c r="Q29" s="130">
        <f t="shared" si="17"/>
        <v>1280</v>
      </c>
      <c r="T29" t="s">
        <v>792</v>
      </c>
      <c r="U29" s="137">
        <v>12.447208229508206</v>
      </c>
      <c r="V29" s="138">
        <v>549</v>
      </c>
      <c r="W29" s="138">
        <v>632</v>
      </c>
      <c r="X29" s="138">
        <v>1194</v>
      </c>
      <c r="Y29" s="138">
        <v>1138.9195530000009</v>
      </c>
      <c r="Z29" s="138">
        <v>1292</v>
      </c>
      <c r="AA29" s="144">
        <v>1217.8953729999998</v>
      </c>
      <c r="AB29" s="138">
        <v>451</v>
      </c>
      <c r="AC29" s="138">
        <v>553.02418000000102</v>
      </c>
      <c r="AE29" s="75" t="s">
        <v>675</v>
      </c>
      <c r="AF29" s="130">
        <f t="shared" ref="AF29:AF37" si="18">Y30</f>
        <v>1413.221509</v>
      </c>
      <c r="AG29" s="130">
        <f t="shared" ref="AG29:AG37" si="19">AA30</f>
        <v>1662.4971980000005</v>
      </c>
      <c r="AH29" s="130">
        <f t="shared" ref="AH29:AH37" si="20">AC30</f>
        <v>803.72431099999949</v>
      </c>
    </row>
    <row r="30" spans="2:34" x14ac:dyDescent="0.25">
      <c r="B30" t="s">
        <v>762</v>
      </c>
      <c r="C30" s="137">
        <v>23.038251366120218</v>
      </c>
      <c r="D30" s="138">
        <v>1922</v>
      </c>
      <c r="E30" s="138">
        <v>1474</v>
      </c>
      <c r="F30" s="138">
        <v>2585</v>
      </c>
      <c r="G30" s="138">
        <v>2108</v>
      </c>
      <c r="H30" s="138">
        <v>2755</v>
      </c>
      <c r="I30" s="139">
        <v>2302</v>
      </c>
      <c r="J30" s="138">
        <v>1752</v>
      </c>
      <c r="K30" s="138">
        <v>1280</v>
      </c>
      <c r="N30" t="s">
        <v>647</v>
      </c>
      <c r="O30" s="130">
        <f t="shared" si="15"/>
        <v>530</v>
      </c>
      <c r="P30" s="130">
        <f t="shared" si="16"/>
        <v>597</v>
      </c>
      <c r="Q30" s="130">
        <f t="shared" si="17"/>
        <v>608</v>
      </c>
      <c r="T30" t="s">
        <v>793</v>
      </c>
      <c r="U30" s="137">
        <v>15.445043814207651</v>
      </c>
      <c r="V30" s="138">
        <v>920</v>
      </c>
      <c r="W30" s="138">
        <v>1053</v>
      </c>
      <c r="X30" s="138">
        <v>1388</v>
      </c>
      <c r="Y30" s="138">
        <v>1413.221509</v>
      </c>
      <c r="Z30" s="138">
        <v>1672</v>
      </c>
      <c r="AA30" s="144">
        <v>1662.4971980000005</v>
      </c>
      <c r="AB30" s="138">
        <v>636</v>
      </c>
      <c r="AC30" s="138">
        <v>803.72431099999949</v>
      </c>
      <c r="AE30" s="75" t="s">
        <v>676</v>
      </c>
      <c r="AF30" s="130">
        <f t="shared" si="18"/>
        <v>985.44043300000055</v>
      </c>
      <c r="AG30" s="130">
        <f t="shared" si="19"/>
        <v>992.41002700000047</v>
      </c>
      <c r="AH30" s="130">
        <f t="shared" si="20"/>
        <v>309.0304060000002</v>
      </c>
    </row>
    <row r="31" spans="2:34" x14ac:dyDescent="0.25">
      <c r="B31" t="s">
        <v>763</v>
      </c>
      <c r="C31" s="137">
        <v>5.7923497267759565</v>
      </c>
      <c r="D31" s="138">
        <v>734</v>
      </c>
      <c r="E31" s="138">
        <v>675</v>
      </c>
      <c r="F31" s="138">
        <v>633</v>
      </c>
      <c r="G31" s="138">
        <v>530</v>
      </c>
      <c r="H31" s="138">
        <v>693</v>
      </c>
      <c r="I31" s="139">
        <v>597</v>
      </c>
      <c r="J31" s="138">
        <v>674</v>
      </c>
      <c r="K31" s="138">
        <v>608</v>
      </c>
      <c r="N31" t="s">
        <v>648</v>
      </c>
      <c r="O31" s="130">
        <f t="shared" si="15"/>
        <v>530</v>
      </c>
      <c r="P31" s="130">
        <f t="shared" si="16"/>
        <v>618</v>
      </c>
      <c r="Q31" s="130">
        <f t="shared" si="17"/>
        <v>253</v>
      </c>
      <c r="T31" t="s">
        <v>794</v>
      </c>
      <c r="U31" s="137">
        <v>10.769840797814213</v>
      </c>
      <c r="V31" s="138">
        <v>253</v>
      </c>
      <c r="W31" s="138">
        <v>316</v>
      </c>
      <c r="X31" s="138">
        <v>966</v>
      </c>
      <c r="Y31" s="138">
        <v>985.44043300000055</v>
      </c>
      <c r="Z31" s="138">
        <v>963</v>
      </c>
      <c r="AA31" s="144">
        <v>992.41002700000047</v>
      </c>
      <c r="AB31" s="138">
        <v>256</v>
      </c>
      <c r="AC31" s="138">
        <v>309.0304060000002</v>
      </c>
      <c r="AE31" s="75" t="s">
        <v>677</v>
      </c>
      <c r="AF31" s="130">
        <f t="shared" si="18"/>
        <v>1097.2592870000001</v>
      </c>
      <c r="AG31" s="130">
        <f t="shared" si="19"/>
        <v>802.79090500000063</v>
      </c>
      <c r="AH31" s="130">
        <f t="shared" si="20"/>
        <v>436.46838199999945</v>
      </c>
    </row>
    <row r="32" spans="2:34" x14ac:dyDescent="0.25">
      <c r="B32" t="s">
        <v>764</v>
      </c>
      <c r="C32" s="137">
        <v>5.7923497267759565</v>
      </c>
      <c r="D32" s="138">
        <v>451</v>
      </c>
      <c r="E32" s="138">
        <v>341</v>
      </c>
      <c r="F32" s="138">
        <v>653</v>
      </c>
      <c r="G32" s="138">
        <v>530</v>
      </c>
      <c r="H32" s="138">
        <v>740</v>
      </c>
      <c r="I32" s="139">
        <v>618</v>
      </c>
      <c r="J32" s="138">
        <v>364</v>
      </c>
      <c r="K32" s="138">
        <v>253</v>
      </c>
      <c r="N32" t="s">
        <v>649</v>
      </c>
      <c r="O32" s="130">
        <f t="shared" si="15"/>
        <v>732</v>
      </c>
      <c r="P32" s="130">
        <f t="shared" si="16"/>
        <v>782</v>
      </c>
      <c r="Q32" s="130">
        <f t="shared" si="17"/>
        <v>642</v>
      </c>
      <c r="T32" t="s">
        <v>795</v>
      </c>
      <c r="U32" s="137">
        <v>11.991904775956286</v>
      </c>
      <c r="V32" s="138">
        <v>148</v>
      </c>
      <c r="W32" s="138">
        <v>142</v>
      </c>
      <c r="X32" s="138">
        <v>1193</v>
      </c>
      <c r="Y32" s="138">
        <v>1097.2592870000001</v>
      </c>
      <c r="Z32" s="138">
        <v>909</v>
      </c>
      <c r="AA32" s="144">
        <v>802.79090500000063</v>
      </c>
      <c r="AB32" s="138">
        <v>432</v>
      </c>
      <c r="AC32" s="138">
        <v>436.46838199999945</v>
      </c>
      <c r="AE32" s="75" t="s">
        <v>678</v>
      </c>
      <c r="AF32" s="130">
        <f t="shared" si="18"/>
        <v>3057.5070470000014</v>
      </c>
      <c r="AG32" s="130">
        <f t="shared" si="19"/>
        <v>3396.2564500000044</v>
      </c>
      <c r="AH32" s="130">
        <f t="shared" si="20"/>
        <v>1439.2505969999966</v>
      </c>
    </row>
    <row r="33" spans="1:34" x14ac:dyDescent="0.25">
      <c r="B33" t="s">
        <v>765</v>
      </c>
      <c r="C33" s="137">
        <v>8</v>
      </c>
      <c r="D33" s="138">
        <v>579</v>
      </c>
      <c r="E33" s="138">
        <v>692</v>
      </c>
      <c r="F33" s="138">
        <v>858</v>
      </c>
      <c r="G33" s="138">
        <v>732</v>
      </c>
      <c r="H33" s="138">
        <v>890</v>
      </c>
      <c r="I33" s="139">
        <v>782</v>
      </c>
      <c r="J33" s="138">
        <v>547</v>
      </c>
      <c r="K33" s="138">
        <v>642</v>
      </c>
      <c r="N33" t="s">
        <v>650</v>
      </c>
      <c r="O33" s="130">
        <f t="shared" si="15"/>
        <v>227</v>
      </c>
      <c r="P33" s="130">
        <f t="shared" si="16"/>
        <v>290</v>
      </c>
      <c r="Q33" s="130">
        <f t="shared" si="17"/>
        <v>255</v>
      </c>
      <c r="T33" t="s">
        <v>796</v>
      </c>
      <c r="U33" s="137">
        <v>33.415377562841549</v>
      </c>
      <c r="V33" s="138">
        <v>1619</v>
      </c>
      <c r="W33" s="138">
        <v>1778</v>
      </c>
      <c r="X33" s="138">
        <v>3293</v>
      </c>
      <c r="Y33" s="138">
        <v>3057.5070470000014</v>
      </c>
      <c r="Z33" s="138">
        <v>3651</v>
      </c>
      <c r="AA33" s="144">
        <v>3396.2564500000044</v>
      </c>
      <c r="AB33" s="138">
        <v>1261</v>
      </c>
      <c r="AC33" s="138">
        <v>1439.2505969999966</v>
      </c>
      <c r="AE33" s="75" t="s">
        <v>679</v>
      </c>
      <c r="AF33" s="130">
        <f t="shared" si="18"/>
        <v>1278.3915619999991</v>
      </c>
      <c r="AG33" s="130">
        <f t="shared" si="19"/>
        <v>1471.5656370000006</v>
      </c>
      <c r="AH33" s="130">
        <f t="shared" si="20"/>
        <v>441.82592499999851</v>
      </c>
    </row>
    <row r="34" spans="1:34" x14ac:dyDescent="0.25">
      <c r="B34" t="s">
        <v>766</v>
      </c>
      <c r="C34" s="137">
        <v>2.4808743169398908</v>
      </c>
      <c r="D34" s="138">
        <v>1195</v>
      </c>
      <c r="E34" s="138">
        <v>318</v>
      </c>
      <c r="F34" s="138">
        <v>253</v>
      </c>
      <c r="G34" s="138">
        <v>227</v>
      </c>
      <c r="H34" s="138">
        <v>302</v>
      </c>
      <c r="I34" s="139">
        <v>290</v>
      </c>
      <c r="J34" s="138">
        <v>1146</v>
      </c>
      <c r="K34" s="138">
        <v>255</v>
      </c>
      <c r="N34" t="s">
        <v>651</v>
      </c>
      <c r="O34" s="130">
        <f t="shared" si="15"/>
        <v>556</v>
      </c>
      <c r="P34" s="130">
        <f t="shared" si="16"/>
        <v>543</v>
      </c>
      <c r="Q34" s="130">
        <f t="shared" si="17"/>
        <v>357</v>
      </c>
      <c r="T34" t="s">
        <v>797</v>
      </c>
      <c r="U34" s="137">
        <v>13.971492480874307</v>
      </c>
      <c r="V34" s="138">
        <v>576</v>
      </c>
      <c r="W34" s="138">
        <v>635</v>
      </c>
      <c r="X34" s="138">
        <v>1279</v>
      </c>
      <c r="Y34" s="138">
        <v>1278.3915619999991</v>
      </c>
      <c r="Z34" s="138">
        <v>1507</v>
      </c>
      <c r="AA34" s="144">
        <v>1471.5656370000006</v>
      </c>
      <c r="AB34" s="138">
        <v>348</v>
      </c>
      <c r="AC34" s="138">
        <v>441.82592499999851</v>
      </c>
      <c r="AE34" s="75" t="s">
        <v>680</v>
      </c>
      <c r="AF34" s="130">
        <f t="shared" si="18"/>
        <v>1891.1670660000007</v>
      </c>
      <c r="AG34" s="130">
        <f t="shared" si="19"/>
        <v>1897.1608069999995</v>
      </c>
      <c r="AH34" s="130">
        <f t="shared" si="20"/>
        <v>842.00625900000136</v>
      </c>
    </row>
    <row r="35" spans="1:34" x14ac:dyDescent="0.25">
      <c r="B35" t="s">
        <v>767</v>
      </c>
      <c r="C35" s="137">
        <v>6.0765027322404368</v>
      </c>
      <c r="D35" s="138">
        <v>245</v>
      </c>
      <c r="E35" s="138">
        <v>344</v>
      </c>
      <c r="F35" s="138">
        <v>656</v>
      </c>
      <c r="G35" s="138">
        <v>556</v>
      </c>
      <c r="H35" s="138">
        <v>644</v>
      </c>
      <c r="I35" s="139">
        <v>543</v>
      </c>
      <c r="J35" s="138">
        <v>257</v>
      </c>
      <c r="K35" s="138">
        <v>357</v>
      </c>
      <c r="N35" t="s">
        <v>652</v>
      </c>
      <c r="O35" s="130">
        <f>G19</f>
        <v>1501</v>
      </c>
      <c r="P35" s="130">
        <f>I19</f>
        <v>1503</v>
      </c>
      <c r="Q35" s="130">
        <f>K19</f>
        <v>1413</v>
      </c>
      <c r="T35" t="s">
        <v>798</v>
      </c>
      <c r="U35" s="137">
        <v>20.668492524590171</v>
      </c>
      <c r="V35" s="138">
        <v>797</v>
      </c>
      <c r="W35" s="138">
        <v>848</v>
      </c>
      <c r="X35" s="138">
        <v>2001</v>
      </c>
      <c r="Y35" s="138">
        <v>1891.1670660000007</v>
      </c>
      <c r="Z35" s="138">
        <v>2010</v>
      </c>
      <c r="AA35" s="144">
        <v>1897.1608069999995</v>
      </c>
      <c r="AB35" s="138">
        <v>788</v>
      </c>
      <c r="AC35" s="138">
        <v>842.00625900000136</v>
      </c>
      <c r="AE35" s="75" t="s">
        <v>681</v>
      </c>
      <c r="AF35" s="130">
        <f t="shared" si="18"/>
        <v>1015.2702280000005</v>
      </c>
      <c r="AG35" s="130">
        <f t="shared" si="19"/>
        <v>984.87625900000023</v>
      </c>
      <c r="AH35" s="130">
        <f t="shared" si="20"/>
        <v>503.39396900000031</v>
      </c>
    </row>
    <row r="36" spans="1:34" ht="15.75" thickBot="1" x14ac:dyDescent="0.3">
      <c r="A36" t="s">
        <v>768</v>
      </c>
      <c r="C36" s="140">
        <v>512.34972677595624</v>
      </c>
      <c r="D36" s="141">
        <v>35709</v>
      </c>
      <c r="E36" s="141">
        <v>33891</v>
      </c>
      <c r="F36" s="141">
        <v>55211</v>
      </c>
      <c r="G36" s="141">
        <v>46880</v>
      </c>
      <c r="H36" s="141">
        <v>56599</v>
      </c>
      <c r="I36" s="142">
        <v>49189</v>
      </c>
      <c r="J36" s="141">
        <v>34321</v>
      </c>
      <c r="K36" s="141">
        <v>31582</v>
      </c>
      <c r="T36" t="s">
        <v>799</v>
      </c>
      <c r="U36" s="137">
        <v>11.095849486338803</v>
      </c>
      <c r="V36" s="138">
        <v>447</v>
      </c>
      <c r="W36" s="138">
        <v>473</v>
      </c>
      <c r="X36" s="138">
        <v>1112</v>
      </c>
      <c r="Y36" s="138">
        <v>1015.2702280000005</v>
      </c>
      <c r="Z36" s="138">
        <v>1117</v>
      </c>
      <c r="AA36" s="144">
        <v>984.87625900000023</v>
      </c>
      <c r="AB36" s="138">
        <v>442</v>
      </c>
      <c r="AC36" s="138">
        <v>503.39396900000031</v>
      </c>
      <c r="AE36" s="75" t="s">
        <v>682</v>
      </c>
      <c r="AF36" s="130">
        <f t="shared" si="18"/>
        <v>456.70878099999999</v>
      </c>
      <c r="AG36" s="130">
        <f t="shared" si="19"/>
        <v>562.93781100000047</v>
      </c>
      <c r="AH36" s="130">
        <f t="shared" si="20"/>
        <v>312.77096999999958</v>
      </c>
    </row>
    <row r="37" spans="1:34" x14ac:dyDescent="0.25">
      <c r="T37" t="s">
        <v>800</v>
      </c>
      <c r="U37" s="137">
        <v>4.9913527978142076</v>
      </c>
      <c r="V37" s="138">
        <v>350</v>
      </c>
      <c r="W37" s="138">
        <v>419</v>
      </c>
      <c r="X37" s="138">
        <v>488</v>
      </c>
      <c r="Y37" s="138">
        <v>456.70878099999999</v>
      </c>
      <c r="Z37" s="138">
        <v>551</v>
      </c>
      <c r="AA37" s="144">
        <v>562.93781100000047</v>
      </c>
      <c r="AB37" s="138">
        <v>287</v>
      </c>
      <c r="AC37" s="138">
        <v>312.77096999999958</v>
      </c>
      <c r="AE37" s="75" t="s">
        <v>683</v>
      </c>
      <c r="AF37" s="130">
        <f t="shared" si="18"/>
        <v>1079.2774630000006</v>
      </c>
      <c r="AG37" s="130">
        <f t="shared" si="19"/>
        <v>1061.0246830000003</v>
      </c>
      <c r="AH37" s="130">
        <f t="shared" si="20"/>
        <v>305.25278000000026</v>
      </c>
    </row>
    <row r="38" spans="1:34" x14ac:dyDescent="0.25">
      <c r="T38" t="s">
        <v>801</v>
      </c>
      <c r="U38" s="137">
        <v>11.795382109289624</v>
      </c>
      <c r="V38" s="138">
        <v>266</v>
      </c>
      <c r="W38" s="138">
        <v>287</v>
      </c>
      <c r="X38" s="138">
        <v>1174</v>
      </c>
      <c r="Y38" s="138">
        <v>1079.2774630000006</v>
      </c>
      <c r="Z38" s="138">
        <v>1201</v>
      </c>
      <c r="AA38" s="144">
        <v>1061.0246830000003</v>
      </c>
      <c r="AB38" s="138">
        <v>239</v>
      </c>
      <c r="AC38" s="138">
        <v>305.25278000000026</v>
      </c>
      <c r="AE38" s="75" t="s">
        <v>684</v>
      </c>
      <c r="AF38" s="130">
        <f>Y28</f>
        <v>9387.0138429999988</v>
      </c>
      <c r="AG38" s="130">
        <f>AA28</f>
        <v>6753.4443689999971</v>
      </c>
      <c r="AH38" s="130">
        <f>AC28</f>
        <v>27662.569474000004</v>
      </c>
    </row>
    <row r="39" spans="1:34" ht="15.75" thickBot="1" x14ac:dyDescent="0.3">
      <c r="S39" t="s">
        <v>768</v>
      </c>
      <c r="U39" s="140">
        <v>1005.2736097049178</v>
      </c>
      <c r="V39" s="141">
        <v>61615</v>
      </c>
      <c r="W39" s="141">
        <v>65129</v>
      </c>
      <c r="X39" s="141">
        <v>102135</v>
      </c>
      <c r="Y39" s="141">
        <v>91982.535287999985</v>
      </c>
      <c r="Z39" s="141">
        <v>103475</v>
      </c>
      <c r="AA39" s="145">
        <v>90233.150200000018</v>
      </c>
      <c r="AB39" s="141">
        <v>60275</v>
      </c>
      <c r="AC39" s="141">
        <v>66878.385087999966</v>
      </c>
    </row>
  </sheetData>
  <mergeCells count="8">
    <mergeCell ref="AA3:AB3"/>
    <mergeCell ref="AC3:AD3"/>
    <mergeCell ref="E1:F1"/>
    <mergeCell ref="G1:H1"/>
    <mergeCell ref="I1:J1"/>
    <mergeCell ref="K1:L1"/>
    <mergeCell ref="W3:X3"/>
    <mergeCell ref="Y3:Z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ЕФЕКТИВНІСТЬ 2018 рік</vt:lpstr>
      <vt:lpstr>графіки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artemenko</dc:creator>
  <cp:lastModifiedBy>pastukhova</cp:lastModifiedBy>
  <cp:lastPrinted>2019-03-26T14:53:49Z</cp:lastPrinted>
  <dcterms:created xsi:type="dcterms:W3CDTF">2016-04-07T12:23:07Z</dcterms:created>
  <dcterms:modified xsi:type="dcterms:W3CDTF">2019-03-27T10:26:07Z</dcterms:modified>
</cp:coreProperties>
</file>